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4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oji Okada\Desktop\岡田原稿の修正\"/>
    </mc:Choice>
  </mc:AlternateContent>
  <bookViews>
    <workbookView xWindow="0" yWindow="0" windowWidth="22125" windowHeight="12015" tabRatio="773" activeTab="3"/>
  </bookViews>
  <sheets>
    <sheet name="2.3-1" sheetId="1" r:id="rId1"/>
    <sheet name="2.3-1記入例" sheetId="4" r:id="rId2"/>
    <sheet name="2.3-2" sheetId="2" r:id="rId3"/>
    <sheet name="2.3-2記入例" sheetId="5" r:id="rId4"/>
    <sheet name="2.3-3" sheetId="3" r:id="rId5"/>
    <sheet name="2.3-3記入例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1" i="4" l="1"/>
  <c r="Y12" i="4"/>
  <c r="Y15" i="4"/>
  <c r="Y18" i="4"/>
  <c r="Y24" i="4"/>
  <c r="Y27" i="4"/>
  <c r="Y30" i="4"/>
  <c r="Y9" i="4"/>
  <c r="U12" i="4"/>
  <c r="U15" i="4"/>
  <c r="U18" i="4"/>
  <c r="U21" i="4"/>
  <c r="U24" i="4"/>
  <c r="U27" i="4"/>
  <c r="U30" i="4"/>
  <c r="U9" i="4"/>
  <c r="O30" i="4"/>
  <c r="O12" i="4"/>
  <c r="O15" i="4"/>
  <c r="O18" i="4"/>
  <c r="O21" i="4"/>
  <c r="O24" i="4"/>
  <c r="O27" i="4"/>
  <c r="O9" i="4"/>
  <c r="K10" i="4"/>
  <c r="K11" i="4"/>
  <c r="K12" i="4"/>
  <c r="K13" i="4"/>
  <c r="M12" i="4" s="1"/>
  <c r="W12" i="4" s="1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M30" i="4" s="1"/>
  <c r="W30" i="4" s="1"/>
  <c r="K31" i="4"/>
  <c r="K32" i="4"/>
  <c r="K9" i="4"/>
  <c r="Q9" i="5"/>
  <c r="S21" i="5"/>
  <c r="S33" i="5"/>
  <c r="AD10" i="5"/>
  <c r="AD11" i="5"/>
  <c r="AD12" i="5"/>
  <c r="AD13" i="5"/>
  <c r="AD14" i="5"/>
  <c r="AD15" i="5"/>
  <c r="AD16" i="5"/>
  <c r="AD17" i="5"/>
  <c r="AD18" i="5"/>
  <c r="AD9" i="5"/>
  <c r="M12" i="5"/>
  <c r="O12" i="5"/>
  <c r="S12" i="5" s="1"/>
  <c r="M15" i="5"/>
  <c r="S15" i="5" s="1"/>
  <c r="O15" i="5"/>
  <c r="M18" i="5"/>
  <c r="S18" i="5" s="1"/>
  <c r="O18" i="5"/>
  <c r="M21" i="5"/>
  <c r="O21" i="5"/>
  <c r="M24" i="5"/>
  <c r="O24" i="5"/>
  <c r="S24" i="5" s="1"/>
  <c r="M27" i="5"/>
  <c r="S27" i="5" s="1"/>
  <c r="O27" i="5"/>
  <c r="M30" i="5"/>
  <c r="S30" i="5" s="1"/>
  <c r="O30" i="5"/>
  <c r="M33" i="5"/>
  <c r="O33" i="5"/>
  <c r="M9" i="5"/>
  <c r="O9" i="5"/>
  <c r="S9" i="5" s="1"/>
  <c r="AC4" i="5"/>
  <c r="K12" i="5"/>
  <c r="Q12" i="5" s="1"/>
  <c r="U12" i="5" s="1"/>
  <c r="K15" i="5"/>
  <c r="Q15" i="5" s="1"/>
  <c r="K18" i="5"/>
  <c r="Q18" i="5" s="1"/>
  <c r="U18" i="5" s="1"/>
  <c r="K21" i="5"/>
  <c r="K24" i="5"/>
  <c r="Q24" i="5" s="1"/>
  <c r="U24" i="5" s="1"/>
  <c r="K27" i="5"/>
  <c r="Q27" i="5" s="1"/>
  <c r="K30" i="5"/>
  <c r="Q30" i="5" s="1"/>
  <c r="U30" i="5" s="1"/>
  <c r="K33" i="5"/>
  <c r="K9" i="5"/>
  <c r="U27" i="5" l="1"/>
  <c r="U15" i="5"/>
  <c r="U9" i="5"/>
  <c r="Q21" i="5"/>
  <c r="U21" i="5" s="1"/>
  <c r="M9" i="4"/>
  <c r="W9" i="4" s="1"/>
  <c r="Q33" i="5"/>
  <c r="U33" i="5" s="1"/>
  <c r="M27" i="4"/>
  <c r="W27" i="4" s="1"/>
  <c r="M24" i="4"/>
  <c r="W24" i="4" s="1"/>
  <c r="M21" i="4"/>
  <c r="W21" i="4" s="1"/>
  <c r="M18" i="4"/>
  <c r="W18" i="4" s="1"/>
  <c r="M15" i="4"/>
  <c r="W15" i="4" s="1"/>
  <c r="W9" i="5" l="1"/>
</calcChain>
</file>

<file path=xl/sharedStrings.xml><?xml version="1.0" encoding="utf-8"?>
<sst xmlns="http://schemas.openxmlformats.org/spreadsheetml/2006/main" count="244" uniqueCount="108">
  <si>
    <t>実　　験　　名</t>
    <rPh sb="0" eb="1">
      <t>ジツ</t>
    </rPh>
    <rPh sb="3" eb="4">
      <t>シルシ</t>
    </rPh>
    <rPh sb="6" eb="7">
      <t>メイ</t>
    </rPh>
    <phoneticPr fontId="4"/>
  </si>
  <si>
    <t>実　　験　　日</t>
    <rPh sb="0" eb="1">
      <t>ジツ</t>
    </rPh>
    <rPh sb="3" eb="4">
      <t>シルシ</t>
    </rPh>
    <rPh sb="6" eb="7">
      <t>ヒ</t>
    </rPh>
    <phoneticPr fontId="4"/>
  </si>
  <si>
    <t>平成</t>
    <rPh sb="0" eb="2">
      <t>ヘイセイ</t>
    </rPh>
    <phoneticPr fontId="4"/>
  </si>
  <si>
    <t>室温</t>
    <rPh sb="0" eb="2">
      <t>シツオン</t>
    </rPh>
    <phoneticPr fontId="4"/>
  </si>
  <si>
    <t>水温</t>
    <rPh sb="0" eb="2">
      <t>スイオン</t>
    </rPh>
    <phoneticPr fontId="4"/>
  </si>
  <si>
    <t>報　　告　　者</t>
    <rPh sb="0" eb="1">
      <t>ホウ</t>
    </rPh>
    <rPh sb="3" eb="4">
      <t>コク</t>
    </rPh>
    <rPh sb="6" eb="7">
      <t>シャ</t>
    </rPh>
    <phoneticPr fontId="4"/>
  </si>
  <si>
    <t>氏名</t>
    <rPh sb="0" eb="2">
      <t>シメイ</t>
    </rPh>
    <phoneticPr fontId="4"/>
  </si>
  <si>
    <t>　　　　班</t>
    <rPh sb="4" eb="5">
      <t>ハン</t>
    </rPh>
    <phoneticPr fontId="2"/>
  </si>
  <si>
    <r>
      <rPr>
        <sz val="11"/>
        <color indexed="8"/>
        <rFont val="ＭＳ 明朝"/>
        <family val="1"/>
        <charset val="128"/>
      </rPr>
      <t>℃</t>
    </r>
    <phoneticPr fontId="4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</si>
  <si>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</si>
  <si>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</si>
  <si>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</si>
  <si>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r>
      <rPr>
        <sz val="10"/>
        <color indexed="8"/>
        <rFont val="ＭＳ 明朝"/>
        <family val="1"/>
        <charset val="128"/>
      </rPr>
      <t>℃</t>
    </r>
    <phoneticPr fontId="4"/>
  </si>
  <si>
    <t>　　　　　組</t>
    <rPh sb="5" eb="6">
      <t>クミ</t>
    </rPh>
    <phoneticPr fontId="2"/>
  </si>
  <si>
    <t>　　　　　学年</t>
    <rPh sb="5" eb="7">
      <t>ガクネン</t>
    </rPh>
    <phoneticPr fontId="2"/>
  </si>
  <si>
    <t>　　　　番</t>
    <rPh sb="4" eb="5">
      <t>バン</t>
    </rPh>
    <phoneticPr fontId="2"/>
  </si>
  <si>
    <r>
      <t>(</t>
    </r>
    <r>
      <rPr>
        <i/>
        <sz val="10"/>
        <color indexed="8"/>
        <rFont val="Times New Roman"/>
        <family val="1"/>
      </rPr>
      <t>H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</t>
    </r>
    <phoneticPr fontId="2"/>
  </si>
  <si>
    <r>
      <t>(</t>
    </r>
    <r>
      <rPr>
        <i/>
        <sz val="10"/>
        <color indexed="8"/>
        <rFont val="Times New Roman"/>
        <family val="1"/>
      </rPr>
      <t>H</t>
    </r>
    <r>
      <rPr>
        <vertAlign val="subscript"/>
        <sz val="10"/>
        <color indexed="8"/>
        <rFont val="Times New Roman"/>
        <family val="1"/>
      </rPr>
      <t>6</t>
    </r>
    <r>
      <rPr>
        <sz val="10"/>
        <color indexed="8"/>
        <rFont val="Times New Roman"/>
        <family val="1"/>
      </rPr>
      <t>)</t>
    </r>
    <phoneticPr fontId="2"/>
  </si>
  <si>
    <r>
      <t>(</t>
    </r>
    <r>
      <rPr>
        <i/>
        <sz val="10"/>
        <color indexed="8"/>
        <rFont val="Times New Roman"/>
        <family val="1"/>
      </rPr>
      <t>H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>)</t>
    </r>
    <phoneticPr fontId="2"/>
  </si>
  <si>
    <r>
      <t>(</t>
    </r>
    <r>
      <rPr>
        <i/>
        <sz val="10"/>
        <color indexed="8"/>
        <rFont val="Times New Roman"/>
        <family val="1"/>
      </rPr>
      <t>H</t>
    </r>
    <r>
      <rPr>
        <vertAlign val="subscript"/>
        <sz val="10"/>
        <color indexed="8"/>
        <rFont val="Times New Roman"/>
        <family val="1"/>
      </rPr>
      <t>4</t>
    </r>
    <r>
      <rPr>
        <sz val="10"/>
        <color indexed="8"/>
        <rFont val="Times New Roman"/>
        <family val="1"/>
      </rPr>
      <t>)</t>
    </r>
    <phoneticPr fontId="2"/>
  </si>
  <si>
    <r>
      <t>(</t>
    </r>
    <r>
      <rPr>
        <i/>
        <sz val="10"/>
        <color indexed="8"/>
        <rFont val="Times New Roman"/>
        <family val="1"/>
      </rPr>
      <t>H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)</t>
    </r>
    <phoneticPr fontId="2"/>
  </si>
  <si>
    <t>水
位
一
定
の
場
合</t>
    <rPh sb="0" eb="1">
      <t>スイ</t>
    </rPh>
    <rPh sb="5" eb="6">
      <t>イ</t>
    </rPh>
    <rPh sb="10" eb="11">
      <t>イチ</t>
    </rPh>
    <rPh sb="15" eb="16">
      <t>ジョウ</t>
    </rPh>
    <rPh sb="25" eb="26">
      <t>ジョウ</t>
    </rPh>
    <rPh sb="30" eb="31">
      <t>ゴウ</t>
    </rPh>
    <phoneticPr fontId="2"/>
  </si>
  <si>
    <r>
      <t xml:space="preserve">水
位
の
値
</t>
    </r>
    <r>
      <rPr>
        <i/>
        <sz val="9"/>
        <color indexed="8"/>
        <rFont val="Times New Roman"/>
        <family val="1"/>
      </rPr>
      <t>H</t>
    </r>
    <r>
      <rPr>
        <sz val="9"/>
        <color indexed="8"/>
        <rFont val="Times New Roman"/>
        <family val="1"/>
      </rPr>
      <t xml:space="preserve">
cm</t>
    </r>
    <rPh sb="0" eb="1">
      <t>スイ</t>
    </rPh>
    <rPh sb="2" eb="3">
      <t>イ</t>
    </rPh>
    <rPh sb="6" eb="7">
      <t>アタイ</t>
    </rPh>
    <phoneticPr fontId="2"/>
  </si>
  <si>
    <r>
      <t xml:space="preserve">測
定
回
数
</t>
    </r>
    <r>
      <rPr>
        <i/>
        <sz val="9"/>
        <color indexed="8"/>
        <rFont val="Times New Roman"/>
        <family val="1"/>
      </rPr>
      <t>n</t>
    </r>
    <rPh sb="0" eb="1">
      <t>ソク</t>
    </rPh>
    <rPh sb="2" eb="3">
      <t>ジョウ</t>
    </rPh>
    <rPh sb="4" eb="5">
      <t>カイ</t>
    </rPh>
    <rPh sb="6" eb="7">
      <t>ス</t>
    </rPh>
    <phoneticPr fontId="2"/>
  </si>
  <si>
    <r>
      <t xml:space="preserve">水
量
</t>
    </r>
    <r>
      <rPr>
        <i/>
        <sz val="8"/>
        <color indexed="8"/>
        <rFont val="Times New Roman"/>
        <family val="1"/>
      </rPr>
      <t>V</t>
    </r>
    <r>
      <rPr>
        <sz val="8"/>
        <color indexed="8"/>
        <rFont val="ＭＳ Ｐ明朝"/>
        <family val="1"/>
        <charset val="128"/>
      </rPr>
      <t xml:space="preserve">
</t>
    </r>
    <r>
      <rPr>
        <sz val="8"/>
        <color indexed="8"/>
        <rFont val="Times New Roman"/>
        <family val="1"/>
      </rPr>
      <t>cm</t>
    </r>
    <r>
      <rPr>
        <vertAlign val="superscript"/>
        <sz val="8"/>
        <color indexed="8"/>
        <rFont val="Times New Roman"/>
        <family val="1"/>
      </rPr>
      <t>3</t>
    </r>
    <rPh sb="0" eb="1">
      <t>スイ</t>
    </rPh>
    <rPh sb="3" eb="4">
      <t>リョウ</t>
    </rPh>
    <phoneticPr fontId="2"/>
  </si>
  <si>
    <r>
      <t xml:space="preserve">時
間
</t>
    </r>
    <r>
      <rPr>
        <i/>
        <sz val="8"/>
        <color indexed="8"/>
        <rFont val="Times New Roman"/>
        <family val="1"/>
      </rPr>
      <t>t</t>
    </r>
    <r>
      <rPr>
        <sz val="8"/>
        <color indexed="8"/>
        <rFont val="ＭＳ Ｐ明朝"/>
        <family val="1"/>
        <charset val="128"/>
      </rPr>
      <t xml:space="preserve">
</t>
    </r>
    <r>
      <rPr>
        <sz val="8"/>
        <color indexed="8"/>
        <rFont val="Times New Roman"/>
        <family val="1"/>
      </rPr>
      <t>s</t>
    </r>
    <rPh sb="0" eb="1">
      <t>トキ</t>
    </rPh>
    <rPh sb="3" eb="4">
      <t>アイダ</t>
    </rPh>
    <phoneticPr fontId="2"/>
  </si>
  <si>
    <r>
      <t xml:space="preserve">流
量
</t>
    </r>
    <r>
      <rPr>
        <i/>
        <sz val="8"/>
        <color indexed="8"/>
        <rFont val="Times New Roman"/>
        <family val="1"/>
      </rPr>
      <t>V/t</t>
    </r>
    <r>
      <rPr>
        <sz val="8"/>
        <color indexed="8"/>
        <rFont val="ＭＳ Ｐ明朝"/>
        <family val="1"/>
        <charset val="128"/>
      </rPr>
      <t xml:space="preserve">
</t>
    </r>
    <r>
      <rPr>
        <sz val="8"/>
        <color indexed="8"/>
        <rFont val="Times New Roman"/>
        <family val="1"/>
      </rPr>
      <t>cm</t>
    </r>
    <r>
      <rPr>
        <vertAlign val="superscript"/>
        <sz val="8"/>
        <color indexed="8"/>
        <rFont val="Times New Roman"/>
        <family val="1"/>
      </rPr>
      <t>3</t>
    </r>
    <r>
      <rPr>
        <sz val="8"/>
        <color indexed="8"/>
        <rFont val="Times New Roman"/>
        <family val="1"/>
      </rPr>
      <t>/s</t>
    </r>
    <rPh sb="0" eb="1">
      <t>リュウ</t>
    </rPh>
    <rPh sb="3" eb="4">
      <t>リョウ</t>
    </rPh>
    <phoneticPr fontId="2"/>
  </si>
  <si>
    <r>
      <t xml:space="preserve">平
均
流
量
</t>
    </r>
    <r>
      <rPr>
        <sz val="8"/>
        <color indexed="8"/>
        <rFont val="Times New Roman"/>
        <family val="1"/>
      </rPr>
      <t>Q</t>
    </r>
    <r>
      <rPr>
        <sz val="8"/>
        <color indexed="8"/>
        <rFont val="ＭＳ Ｐ明朝"/>
        <family val="1"/>
        <charset val="128"/>
      </rPr>
      <t xml:space="preserve">
</t>
    </r>
    <r>
      <rPr>
        <sz val="8"/>
        <color indexed="8"/>
        <rFont val="Times New Roman"/>
        <family val="1"/>
      </rPr>
      <t>cm</t>
    </r>
    <r>
      <rPr>
        <vertAlign val="superscript"/>
        <sz val="8"/>
        <color indexed="8"/>
        <rFont val="Times New Roman"/>
        <family val="1"/>
      </rPr>
      <t>3</t>
    </r>
    <r>
      <rPr>
        <sz val="8"/>
        <color indexed="8"/>
        <rFont val="Times New Roman"/>
        <family val="1"/>
      </rPr>
      <t>/s</t>
    </r>
    <rPh sb="0" eb="1">
      <t>タイラ</t>
    </rPh>
    <rPh sb="2" eb="3">
      <t>キン</t>
    </rPh>
    <rPh sb="4" eb="5">
      <t>ル</t>
    </rPh>
    <rPh sb="6" eb="7">
      <t>ハカ</t>
    </rPh>
    <phoneticPr fontId="2"/>
  </si>
  <si>
    <r>
      <rPr>
        <sz val="10"/>
        <color indexed="8"/>
        <rFont val="ＭＳ Ｐ明朝"/>
        <family val="1"/>
        <charset val="128"/>
      </rPr>
      <t>オ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ＭＳ Ｐ明朝"/>
        <family val="1"/>
        <charset val="128"/>
      </rPr>
      <t>リ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ＭＳ Ｐ明朝"/>
        <family val="1"/>
        <charset val="128"/>
      </rPr>
      <t>フィ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ＭＳ Ｐ明朝"/>
        <family val="1"/>
        <charset val="128"/>
      </rPr>
      <t>ス</t>
    </r>
    <phoneticPr fontId="2"/>
  </si>
  <si>
    <r>
      <t xml:space="preserve">半
径
</t>
    </r>
    <r>
      <rPr>
        <i/>
        <sz val="9"/>
        <color theme="1"/>
        <rFont val="Times New Roman"/>
        <family val="1"/>
      </rPr>
      <t>r</t>
    </r>
    <r>
      <rPr>
        <sz val="9"/>
        <color theme="1"/>
        <rFont val="Times New Roman"/>
        <family val="1"/>
      </rPr>
      <t xml:space="preserve">
cm</t>
    </r>
    <rPh sb="0" eb="1">
      <t>ハン</t>
    </rPh>
    <rPh sb="2" eb="3">
      <t>ミチ</t>
    </rPh>
    <phoneticPr fontId="2"/>
  </si>
  <si>
    <r>
      <t xml:space="preserve">面
積
</t>
    </r>
    <r>
      <rPr>
        <i/>
        <sz val="9"/>
        <color theme="1"/>
        <rFont val="Times New Roman"/>
        <family val="1"/>
      </rPr>
      <t>a</t>
    </r>
    <r>
      <rPr>
        <sz val="9"/>
        <color theme="1"/>
        <rFont val="Times New Roman"/>
        <family val="1"/>
      </rPr>
      <t xml:space="preserve">
cm</t>
    </r>
    <r>
      <rPr>
        <vertAlign val="superscript"/>
        <sz val="9"/>
        <color theme="1"/>
        <rFont val="Times New Roman"/>
        <family val="1"/>
      </rPr>
      <t>2</t>
    </r>
    <rPh sb="0" eb="1">
      <t>メン</t>
    </rPh>
    <rPh sb="2" eb="3">
      <t>ツモル</t>
    </rPh>
    <phoneticPr fontId="2"/>
  </si>
  <si>
    <r>
      <t xml:space="preserve">幅
</t>
    </r>
    <r>
      <rPr>
        <i/>
        <sz val="9"/>
        <color theme="1"/>
        <rFont val="Times New Roman"/>
        <family val="1"/>
      </rPr>
      <t>b</t>
    </r>
    <r>
      <rPr>
        <sz val="9"/>
        <color theme="1"/>
        <rFont val="Times New Roman"/>
        <family val="1"/>
      </rPr>
      <t xml:space="preserve">
cm</t>
    </r>
    <rPh sb="0" eb="1">
      <t>ハバ</t>
    </rPh>
    <phoneticPr fontId="2"/>
  </si>
  <si>
    <r>
      <t xml:space="preserve">高
さ
</t>
    </r>
    <r>
      <rPr>
        <i/>
        <sz val="9"/>
        <color theme="1"/>
        <rFont val="Times New Roman"/>
        <family val="1"/>
      </rPr>
      <t>h</t>
    </r>
    <r>
      <rPr>
        <sz val="9"/>
        <color theme="1"/>
        <rFont val="Times New Roman"/>
        <family val="1"/>
      </rPr>
      <t xml:space="preserve">
cm</t>
    </r>
    <rPh sb="0" eb="1">
      <t>タカ</t>
    </rPh>
    <phoneticPr fontId="2"/>
  </si>
  <si>
    <r>
      <rPr>
        <i/>
        <sz val="9"/>
        <color indexed="8"/>
        <rFont val="Times New Roman"/>
        <family val="1"/>
      </rPr>
      <t>H</t>
    </r>
    <r>
      <rPr>
        <sz val="9"/>
        <color indexed="8"/>
        <rFont val="Times New Roman"/>
        <family val="1"/>
      </rPr>
      <t>/</t>
    </r>
    <r>
      <rPr>
        <i/>
        <sz val="9"/>
        <color indexed="8"/>
        <rFont val="Times New Roman"/>
        <family val="1"/>
      </rPr>
      <t>r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ＭＳ Ｐ明朝"/>
        <family val="1"/>
        <charset val="128"/>
      </rPr>
      <t xml:space="preserve">あ
る
い
は
</t>
    </r>
    <r>
      <rPr>
        <i/>
        <sz val="9"/>
        <color indexed="8"/>
        <rFont val="Times New Roman"/>
        <family val="1"/>
      </rPr>
      <t>H</t>
    </r>
    <r>
      <rPr>
        <sz val="9"/>
        <color indexed="8"/>
        <rFont val="Times New Roman"/>
        <family val="1"/>
      </rPr>
      <t>/</t>
    </r>
    <r>
      <rPr>
        <i/>
        <sz val="9"/>
        <color indexed="8"/>
        <rFont val="Times New Roman"/>
        <family val="1"/>
      </rPr>
      <t>h</t>
    </r>
    <phoneticPr fontId="2"/>
  </si>
  <si>
    <t xml:space="preserve">流
量
係
数
</t>
    <rPh sb="0" eb="1">
      <t>リュウ</t>
    </rPh>
    <rPh sb="2" eb="3">
      <t>ハカ</t>
    </rPh>
    <rPh sb="4" eb="5">
      <t>ケイ</t>
    </rPh>
    <rPh sb="6" eb="7">
      <t>ス</t>
    </rPh>
    <phoneticPr fontId="2"/>
  </si>
  <si>
    <r>
      <rPr>
        <sz val="8"/>
        <color indexed="8"/>
        <rFont val="ＭＳ Ｐ明朝"/>
        <family val="1"/>
        <charset val="128"/>
      </rPr>
      <t xml:space="preserve">理
論
流
速
</t>
    </r>
    <r>
      <rPr>
        <i/>
        <sz val="8"/>
        <color indexed="8"/>
        <rFont val="Times New Roman"/>
        <family val="1"/>
      </rPr>
      <t xml:space="preserve">
cm/s</t>
    </r>
    <rPh sb="0" eb="1">
      <t>リ</t>
    </rPh>
    <rPh sb="2" eb="3">
      <t>ロン</t>
    </rPh>
    <rPh sb="4" eb="5">
      <t>リュウ</t>
    </rPh>
    <rPh sb="6" eb="7">
      <t>ソク</t>
    </rPh>
    <phoneticPr fontId="2"/>
  </si>
  <si>
    <r>
      <rPr>
        <sz val="14"/>
        <color indexed="8"/>
        <rFont val="ＭＳ Ｐ明朝"/>
        <family val="1"/>
        <charset val="128"/>
      </rPr>
      <t>オリフィスからの流出</t>
    </r>
    <r>
      <rPr>
        <sz val="14"/>
        <color indexed="8"/>
        <rFont val="Times New Roman"/>
        <family val="1"/>
      </rPr>
      <t xml:space="preserve"> (A)</t>
    </r>
    <rPh sb="8" eb="10">
      <t>リュウシュツ</t>
    </rPh>
    <phoneticPr fontId="2"/>
  </si>
  <si>
    <r>
      <rPr>
        <sz val="14"/>
        <color indexed="8"/>
        <rFont val="ＭＳ Ｐ明朝"/>
        <family val="1"/>
        <charset val="128"/>
      </rPr>
      <t>オリフィスからの流出</t>
    </r>
    <r>
      <rPr>
        <sz val="14"/>
        <color indexed="8"/>
        <rFont val="Times New Roman"/>
        <family val="1"/>
      </rPr>
      <t xml:space="preserve"> (B)</t>
    </r>
    <rPh sb="8" eb="10">
      <t>リュウシュツ</t>
    </rPh>
    <phoneticPr fontId="2"/>
  </si>
  <si>
    <t>水
位
を
変
化
さ
せ
る
場
合</t>
    <rPh sb="0" eb="1">
      <t>スイ</t>
    </rPh>
    <rPh sb="4" eb="5">
      <t>イ</t>
    </rPh>
    <rPh sb="12" eb="13">
      <t>ヘン</t>
    </rPh>
    <rPh sb="16" eb="17">
      <t>バ</t>
    </rPh>
    <rPh sb="32" eb="33">
      <t>ジョウ</t>
    </rPh>
    <rPh sb="36" eb="37">
      <t>ゴウ</t>
    </rPh>
    <phoneticPr fontId="2"/>
  </si>
  <si>
    <r>
      <rPr>
        <sz val="11"/>
        <color theme="1"/>
        <rFont val="Times New Roman"/>
        <family val="1"/>
      </rPr>
      <t>(</t>
    </r>
    <r>
      <rPr>
        <i/>
        <sz val="11"/>
        <color theme="1"/>
        <rFont val="Times New Roman"/>
        <family val="1"/>
      </rPr>
      <t>H</t>
    </r>
    <r>
      <rPr>
        <vertAlign val="subscript"/>
        <sz val="11"/>
        <color theme="1"/>
        <rFont val="Times New Roman"/>
        <family val="1"/>
      </rPr>
      <t>1</t>
    </r>
    <r>
      <rPr>
        <sz val="11"/>
        <color theme="1"/>
        <rFont val="ＭＳ Ｐゴシック"/>
        <family val="2"/>
        <charset val="128"/>
      </rPr>
      <t>～</t>
    </r>
    <r>
      <rPr>
        <i/>
        <sz val="11"/>
        <color theme="1"/>
        <rFont val="Times New Roman"/>
        <family val="1"/>
      </rPr>
      <t>H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</t>
    </r>
    <phoneticPr fontId="2"/>
  </si>
  <si>
    <r>
      <rPr>
        <sz val="11"/>
        <color theme="1"/>
        <rFont val="Times New Roman"/>
        <family val="1"/>
      </rPr>
      <t>(</t>
    </r>
    <r>
      <rPr>
        <i/>
        <sz val="11"/>
        <color theme="1"/>
        <rFont val="Times New Roman"/>
        <family val="1"/>
      </rPr>
      <t>H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ＭＳ Ｐゴシック"/>
        <family val="2"/>
        <charset val="128"/>
      </rPr>
      <t>～</t>
    </r>
    <r>
      <rPr>
        <i/>
        <sz val="11"/>
        <color theme="1"/>
        <rFont val="Times New Roman"/>
        <family val="1"/>
      </rPr>
      <t>H</t>
    </r>
    <r>
      <rPr>
        <vertAlign val="sub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)</t>
    </r>
    <phoneticPr fontId="2"/>
  </si>
  <si>
    <r>
      <rPr>
        <sz val="11"/>
        <color theme="1"/>
        <rFont val="Times New Roman"/>
        <family val="1"/>
      </rPr>
      <t>(</t>
    </r>
    <r>
      <rPr>
        <i/>
        <sz val="11"/>
        <color theme="1"/>
        <rFont val="Times New Roman"/>
        <family val="1"/>
      </rPr>
      <t>H</t>
    </r>
    <r>
      <rPr>
        <vertAlign val="subscript"/>
        <sz val="11"/>
        <color theme="1"/>
        <rFont val="Times New Roman"/>
        <family val="1"/>
      </rPr>
      <t>3</t>
    </r>
    <r>
      <rPr>
        <sz val="11"/>
        <color theme="1"/>
        <rFont val="ＭＳ Ｐゴシック"/>
        <family val="2"/>
        <charset val="128"/>
      </rPr>
      <t>～</t>
    </r>
    <r>
      <rPr>
        <i/>
        <sz val="11"/>
        <color theme="1"/>
        <rFont val="Times New Roman"/>
        <family val="1"/>
      </rPr>
      <t>H4</t>
    </r>
    <r>
      <rPr>
        <sz val="11"/>
        <color theme="1"/>
        <rFont val="Times New Roman"/>
        <family val="1"/>
      </rPr>
      <t>)</t>
    </r>
    <phoneticPr fontId="2"/>
  </si>
  <si>
    <r>
      <rPr>
        <sz val="11"/>
        <color theme="1"/>
        <rFont val="Times New Roman"/>
        <family val="1"/>
      </rPr>
      <t>(</t>
    </r>
    <r>
      <rPr>
        <i/>
        <sz val="11"/>
        <color theme="1"/>
        <rFont val="Times New Roman"/>
        <family val="1"/>
      </rPr>
      <t>H</t>
    </r>
    <r>
      <rPr>
        <vertAlign val="subscript"/>
        <sz val="11"/>
        <color theme="1"/>
        <rFont val="Times New Roman"/>
        <family val="1"/>
      </rPr>
      <t>4</t>
    </r>
    <r>
      <rPr>
        <sz val="11"/>
        <color theme="1"/>
        <rFont val="ＭＳ Ｐゴシック"/>
        <family val="2"/>
        <charset val="128"/>
      </rPr>
      <t>～</t>
    </r>
    <r>
      <rPr>
        <i/>
        <sz val="11"/>
        <color theme="1"/>
        <rFont val="Times New Roman"/>
        <family val="1"/>
      </rPr>
      <t>H</t>
    </r>
    <r>
      <rPr>
        <vertAlign val="subscript"/>
        <sz val="11"/>
        <color theme="1"/>
        <rFont val="Times New Roman"/>
        <family val="1"/>
      </rPr>
      <t>5</t>
    </r>
    <r>
      <rPr>
        <sz val="11"/>
        <color theme="1"/>
        <rFont val="Times New Roman"/>
        <family val="1"/>
      </rPr>
      <t>)</t>
    </r>
    <phoneticPr fontId="2"/>
  </si>
  <si>
    <r>
      <rPr>
        <sz val="11"/>
        <color theme="1"/>
        <rFont val="Times New Roman"/>
        <family val="1"/>
      </rPr>
      <t>(</t>
    </r>
    <r>
      <rPr>
        <i/>
        <sz val="11"/>
        <color theme="1"/>
        <rFont val="Times New Roman"/>
        <family val="1"/>
      </rPr>
      <t>H</t>
    </r>
    <r>
      <rPr>
        <vertAlign val="subscript"/>
        <sz val="11"/>
        <color theme="1"/>
        <rFont val="Times New Roman"/>
        <family val="1"/>
      </rPr>
      <t>5</t>
    </r>
    <r>
      <rPr>
        <sz val="11"/>
        <color theme="1"/>
        <rFont val="ＭＳ Ｐゴシック"/>
        <family val="2"/>
        <charset val="128"/>
      </rPr>
      <t>～</t>
    </r>
    <r>
      <rPr>
        <i/>
        <sz val="11"/>
        <color theme="1"/>
        <rFont val="Times New Roman"/>
        <family val="1"/>
      </rPr>
      <t>H</t>
    </r>
    <r>
      <rPr>
        <vertAlign val="subscript"/>
        <sz val="11"/>
        <color theme="1"/>
        <rFont val="Times New Roman"/>
        <family val="1"/>
      </rPr>
      <t>6</t>
    </r>
    <r>
      <rPr>
        <sz val="11"/>
        <color theme="1"/>
        <rFont val="Times New Roman"/>
        <family val="1"/>
      </rPr>
      <t>)</t>
    </r>
    <phoneticPr fontId="2"/>
  </si>
  <si>
    <r>
      <rPr>
        <sz val="11"/>
        <color theme="1"/>
        <rFont val="Times New Roman"/>
        <family val="1"/>
      </rPr>
      <t>(</t>
    </r>
    <r>
      <rPr>
        <i/>
        <sz val="11"/>
        <color theme="1"/>
        <rFont val="Times New Roman"/>
        <family val="1"/>
      </rPr>
      <t>H</t>
    </r>
    <r>
      <rPr>
        <vertAlign val="subscript"/>
        <sz val="11"/>
        <color theme="1"/>
        <rFont val="Times New Roman"/>
        <family val="1"/>
      </rPr>
      <t>6</t>
    </r>
    <r>
      <rPr>
        <sz val="11"/>
        <color theme="1"/>
        <rFont val="ＭＳ Ｐゴシック"/>
        <family val="2"/>
        <charset val="128"/>
      </rPr>
      <t>～</t>
    </r>
    <r>
      <rPr>
        <i/>
        <sz val="11"/>
        <color theme="1"/>
        <rFont val="Times New Roman"/>
        <family val="1"/>
      </rPr>
      <t>H</t>
    </r>
    <r>
      <rPr>
        <vertAlign val="subscript"/>
        <sz val="11"/>
        <color theme="1"/>
        <rFont val="Times New Roman"/>
        <family val="1"/>
      </rPr>
      <t>7</t>
    </r>
    <r>
      <rPr>
        <sz val="11"/>
        <color theme="1"/>
        <rFont val="Times New Roman"/>
        <family val="1"/>
      </rPr>
      <t>)</t>
    </r>
    <phoneticPr fontId="2"/>
  </si>
  <si>
    <r>
      <rPr>
        <sz val="11"/>
        <color theme="1"/>
        <rFont val="Times New Roman"/>
        <family val="1"/>
      </rPr>
      <t>(</t>
    </r>
    <r>
      <rPr>
        <i/>
        <sz val="11"/>
        <color theme="1"/>
        <rFont val="Times New Roman"/>
        <family val="1"/>
      </rPr>
      <t>H</t>
    </r>
    <r>
      <rPr>
        <vertAlign val="subscript"/>
        <sz val="11"/>
        <color theme="1"/>
        <rFont val="Times New Roman"/>
        <family val="1"/>
      </rPr>
      <t>7</t>
    </r>
    <r>
      <rPr>
        <sz val="11"/>
        <color theme="1"/>
        <rFont val="ＭＳ Ｐゴシック"/>
        <family val="2"/>
        <charset val="128"/>
      </rPr>
      <t>～</t>
    </r>
    <r>
      <rPr>
        <i/>
        <sz val="11"/>
        <color theme="1"/>
        <rFont val="Times New Roman"/>
        <family val="1"/>
      </rPr>
      <t>H</t>
    </r>
    <r>
      <rPr>
        <vertAlign val="subscript"/>
        <sz val="11"/>
        <color theme="1"/>
        <rFont val="Times New Roman"/>
        <family val="1"/>
      </rPr>
      <t>8</t>
    </r>
    <r>
      <rPr>
        <sz val="11"/>
        <color theme="1"/>
        <rFont val="Times New Roman"/>
        <family val="1"/>
      </rPr>
      <t>)</t>
    </r>
    <phoneticPr fontId="2"/>
  </si>
  <si>
    <r>
      <rPr>
        <sz val="11"/>
        <color theme="1"/>
        <rFont val="Times New Roman"/>
        <family val="1"/>
      </rPr>
      <t>(</t>
    </r>
    <r>
      <rPr>
        <i/>
        <sz val="11"/>
        <color theme="1"/>
        <rFont val="Times New Roman"/>
        <family val="1"/>
      </rPr>
      <t>H</t>
    </r>
    <r>
      <rPr>
        <vertAlign val="subscript"/>
        <sz val="11"/>
        <color theme="1"/>
        <rFont val="Times New Roman"/>
        <family val="1"/>
      </rPr>
      <t>8</t>
    </r>
    <r>
      <rPr>
        <sz val="11"/>
        <color theme="1"/>
        <rFont val="ＭＳ Ｐゴシック"/>
        <family val="2"/>
        <charset val="128"/>
      </rPr>
      <t>～</t>
    </r>
    <r>
      <rPr>
        <i/>
        <sz val="11"/>
        <color theme="1"/>
        <rFont val="Times New Roman"/>
        <family val="1"/>
      </rPr>
      <t>H</t>
    </r>
    <r>
      <rPr>
        <vertAlign val="subscript"/>
        <sz val="11"/>
        <color theme="1"/>
        <rFont val="Times New Roman"/>
        <family val="1"/>
      </rPr>
      <t>9</t>
    </r>
    <r>
      <rPr>
        <sz val="11"/>
        <color theme="1"/>
        <rFont val="Times New Roman"/>
        <family val="1"/>
      </rPr>
      <t>)</t>
    </r>
    <phoneticPr fontId="2"/>
  </si>
  <si>
    <r>
      <rPr>
        <sz val="11"/>
        <color theme="1"/>
        <rFont val="Times New Roman"/>
        <family val="1"/>
      </rPr>
      <t>(</t>
    </r>
    <r>
      <rPr>
        <i/>
        <sz val="11"/>
        <color theme="1"/>
        <rFont val="Times New Roman"/>
        <family val="1"/>
      </rPr>
      <t>H</t>
    </r>
    <r>
      <rPr>
        <vertAlign val="subscript"/>
        <sz val="11"/>
        <color theme="1"/>
        <rFont val="Times New Roman"/>
        <family val="1"/>
      </rPr>
      <t>9</t>
    </r>
    <r>
      <rPr>
        <sz val="11"/>
        <color theme="1"/>
        <rFont val="ＭＳ Ｐゴシック"/>
        <family val="2"/>
        <charset val="128"/>
      </rPr>
      <t>～</t>
    </r>
    <r>
      <rPr>
        <i/>
        <sz val="11"/>
        <color theme="1"/>
        <rFont val="Times New Roman"/>
        <family val="1"/>
      </rPr>
      <t>H</t>
    </r>
    <r>
      <rPr>
        <vertAlign val="subscript"/>
        <sz val="11"/>
        <color theme="1"/>
        <rFont val="Times New Roman"/>
        <family val="1"/>
      </rPr>
      <t>10</t>
    </r>
    <r>
      <rPr>
        <sz val="11"/>
        <color theme="1"/>
        <rFont val="Times New Roman"/>
        <family val="1"/>
      </rPr>
      <t>)</t>
    </r>
    <phoneticPr fontId="2"/>
  </si>
  <si>
    <t>水
位
降
下</t>
    <rPh sb="0" eb="1">
      <t>スイ</t>
    </rPh>
    <rPh sb="2" eb="3">
      <t>イ</t>
    </rPh>
    <rPh sb="4" eb="5">
      <t>コウ</t>
    </rPh>
    <rPh sb="6" eb="7">
      <t>シタ</t>
    </rPh>
    <phoneticPr fontId="2"/>
  </si>
  <si>
    <t>範
囲</t>
    <rPh sb="0" eb="1">
      <t>ハン</t>
    </rPh>
    <rPh sb="4" eb="5">
      <t>イ</t>
    </rPh>
    <phoneticPr fontId="2"/>
  </si>
  <si>
    <r>
      <rPr>
        <i/>
        <sz val="11"/>
        <color theme="1"/>
        <rFont val="Times New Roman"/>
        <family val="1"/>
      </rPr>
      <t>H</t>
    </r>
    <r>
      <rPr>
        <vertAlign val="subscript"/>
        <sz val="11"/>
        <color theme="1"/>
        <rFont val="Times New Roman"/>
        <family val="1"/>
      </rPr>
      <t>1</t>
    </r>
    <r>
      <rPr>
        <sz val="11"/>
        <color theme="1"/>
        <rFont val="ＭＳ Ｐゴシック"/>
        <family val="2"/>
        <charset val="128"/>
      </rPr>
      <t>～</t>
    </r>
    <r>
      <rPr>
        <i/>
        <sz val="11"/>
        <color theme="1"/>
        <rFont val="Times New Roman"/>
        <family val="1"/>
      </rPr>
      <t>H</t>
    </r>
    <r>
      <rPr>
        <vertAlign val="subscript"/>
        <sz val="11"/>
        <color theme="1"/>
        <rFont val="Times New Roman"/>
        <family val="1"/>
      </rPr>
      <t>10</t>
    </r>
    <r>
      <rPr>
        <sz val="11"/>
        <color theme="1"/>
        <rFont val="Times New Roman"/>
        <family val="1"/>
      </rPr>
      <t xml:space="preserve">
cm</t>
    </r>
    <phoneticPr fontId="2"/>
  </si>
  <si>
    <r>
      <t xml:space="preserve">
平
均
</t>
    </r>
    <r>
      <rPr>
        <i/>
        <sz val="9"/>
        <color indexed="8"/>
        <rFont val="Times New Roman"/>
        <family val="1"/>
      </rPr>
      <t>t</t>
    </r>
    <r>
      <rPr>
        <sz val="9"/>
        <color indexed="8"/>
        <rFont val="Times New Roman"/>
        <family val="1"/>
      </rPr>
      <t xml:space="preserve">
s</t>
    </r>
    <rPh sb="1" eb="2">
      <t>ヘイ</t>
    </rPh>
    <rPh sb="4" eb="5">
      <t>キン</t>
    </rPh>
    <phoneticPr fontId="2"/>
  </si>
  <si>
    <r>
      <t xml:space="preserve">
降
下
時
間
</t>
    </r>
    <r>
      <rPr>
        <i/>
        <sz val="9"/>
        <color indexed="8"/>
        <rFont val="Times New Roman"/>
        <family val="1"/>
      </rPr>
      <t>t</t>
    </r>
    <r>
      <rPr>
        <sz val="9"/>
        <color indexed="8"/>
        <rFont val="Times New Roman"/>
        <family val="1"/>
      </rPr>
      <t xml:space="preserve">
s</t>
    </r>
    <rPh sb="1" eb="2">
      <t>コウ</t>
    </rPh>
    <rPh sb="3" eb="4">
      <t>シモ</t>
    </rPh>
    <rPh sb="5" eb="6">
      <t>ジ</t>
    </rPh>
    <rPh sb="7" eb="8">
      <t>アイダ</t>
    </rPh>
    <phoneticPr fontId="2"/>
  </si>
  <si>
    <r>
      <t xml:space="preserve">
測
定
回
数
*
</t>
    </r>
    <r>
      <rPr>
        <i/>
        <sz val="8"/>
        <color indexed="8"/>
        <rFont val="Times New Roman"/>
        <family val="1"/>
      </rPr>
      <t>n</t>
    </r>
    <rPh sb="1" eb="2">
      <t>ソク</t>
    </rPh>
    <rPh sb="3" eb="4">
      <t>ジョウ</t>
    </rPh>
    <rPh sb="5" eb="6">
      <t>カイ</t>
    </rPh>
    <rPh sb="7" eb="8">
      <t>スウ</t>
    </rPh>
    <phoneticPr fontId="2"/>
  </si>
  <si>
    <r>
      <t xml:space="preserve">水
槽
断
面
積
</t>
    </r>
    <r>
      <rPr>
        <i/>
        <sz val="8"/>
        <color indexed="8"/>
        <rFont val="Times New Roman"/>
        <family val="1"/>
      </rPr>
      <t>A</t>
    </r>
    <r>
      <rPr>
        <sz val="8"/>
        <color indexed="8"/>
        <rFont val="Times New Roman"/>
        <family val="1"/>
      </rPr>
      <t xml:space="preserve">
cm</t>
    </r>
    <r>
      <rPr>
        <vertAlign val="superscript"/>
        <sz val="8"/>
        <color indexed="8"/>
        <rFont val="Times New Roman"/>
        <family val="1"/>
      </rPr>
      <t>2</t>
    </r>
    <rPh sb="0" eb="1">
      <t>スイ</t>
    </rPh>
    <rPh sb="2" eb="3">
      <t>ソウ</t>
    </rPh>
    <rPh sb="4" eb="5">
      <t>ダン</t>
    </rPh>
    <rPh sb="6" eb="7">
      <t>オモ</t>
    </rPh>
    <rPh sb="8" eb="9">
      <t>ツム</t>
    </rPh>
    <phoneticPr fontId="2"/>
  </si>
  <si>
    <t>オ
リ
フ
ィ
ス</t>
    <phoneticPr fontId="2"/>
  </si>
  <si>
    <t xml:space="preserve">
面
積</t>
    <rPh sb="1" eb="2">
      <t>ツラ</t>
    </rPh>
    <rPh sb="4" eb="5">
      <t>セキ</t>
    </rPh>
    <phoneticPr fontId="2"/>
  </si>
  <si>
    <t>　　　学年</t>
    <rPh sb="3" eb="5">
      <t>ガクネン</t>
    </rPh>
    <phoneticPr fontId="2"/>
  </si>
  <si>
    <t>　 　組</t>
    <rPh sb="3" eb="4">
      <t>クミ</t>
    </rPh>
    <phoneticPr fontId="2"/>
  </si>
  <si>
    <t>　   　　　番</t>
    <rPh sb="7" eb="8">
      <t>バン</t>
    </rPh>
    <phoneticPr fontId="2"/>
  </si>
  <si>
    <r>
      <rPr>
        <i/>
        <sz val="8"/>
        <color theme="1"/>
        <rFont val="Times New Roman"/>
        <family val="1"/>
      </rPr>
      <t>a</t>
    </r>
    <r>
      <rPr>
        <sz val="8"/>
        <color theme="1"/>
        <rFont val="Times New Roman"/>
        <family val="1"/>
      </rPr>
      <t xml:space="preserve">
cm</t>
    </r>
    <r>
      <rPr>
        <vertAlign val="superscript"/>
        <sz val="8"/>
        <color theme="1"/>
        <rFont val="Times New Roman"/>
        <family val="1"/>
      </rPr>
      <t>2</t>
    </r>
    <phoneticPr fontId="2"/>
  </si>
  <si>
    <r>
      <rPr>
        <sz val="8"/>
        <color indexed="8"/>
        <rFont val="ＭＳ Ｐ明朝"/>
        <family val="1"/>
        <charset val="128"/>
      </rPr>
      <t>㋑</t>
    </r>
    <r>
      <rPr>
        <sz val="8"/>
        <color indexed="8"/>
        <rFont val="Times New Roman"/>
        <family val="1"/>
      </rPr>
      <t xml:space="preserve">
cm</t>
    </r>
    <r>
      <rPr>
        <vertAlign val="superscript"/>
        <sz val="8"/>
        <color indexed="8"/>
        <rFont val="Times New Roman"/>
        <family val="1"/>
      </rPr>
      <t>1/2</t>
    </r>
    <r>
      <rPr>
        <sz val="8"/>
        <color indexed="8"/>
        <rFont val="Times New Roman"/>
        <family val="1"/>
      </rPr>
      <t>/s</t>
    </r>
    <phoneticPr fontId="2"/>
  </si>
  <si>
    <r>
      <rPr>
        <sz val="8"/>
        <color indexed="8"/>
        <rFont val="ＭＳ Ｐ明朝"/>
        <family val="1"/>
        <charset val="128"/>
      </rPr>
      <t>㋺</t>
    </r>
    <r>
      <rPr>
        <sz val="8"/>
        <color indexed="8"/>
        <rFont val="Times New Roman"/>
        <family val="1"/>
      </rPr>
      <t xml:space="preserve">
cm</t>
    </r>
    <r>
      <rPr>
        <vertAlign val="superscript"/>
        <sz val="8"/>
        <color indexed="8"/>
        <rFont val="Times New Roman"/>
        <family val="1"/>
      </rPr>
      <t>-1/2</t>
    </r>
    <r>
      <rPr>
        <sz val="8"/>
        <color indexed="8"/>
        <rFont val="Times New Roman"/>
        <family val="1"/>
      </rPr>
      <t>/s</t>
    </r>
    <phoneticPr fontId="2"/>
  </si>
  <si>
    <t xml:space="preserve">
平
均
値
</t>
    <rPh sb="1" eb="2">
      <t>タイラ</t>
    </rPh>
    <rPh sb="3" eb="4">
      <t>キン</t>
    </rPh>
    <rPh sb="5" eb="6">
      <t>チ</t>
    </rPh>
    <phoneticPr fontId="2"/>
  </si>
  <si>
    <r>
      <t xml:space="preserve">
流
量
係
数
</t>
    </r>
    <r>
      <rPr>
        <sz val="8"/>
        <color indexed="8"/>
        <rFont val="ＭＳ Ｐ明朝"/>
        <family val="1"/>
        <charset val="128"/>
      </rPr>
      <t>㋑×㋺</t>
    </r>
    <rPh sb="1" eb="2">
      <t>リュウ</t>
    </rPh>
    <rPh sb="3" eb="4">
      <t>ハカ</t>
    </rPh>
    <rPh sb="5" eb="6">
      <t>ケイ</t>
    </rPh>
    <rPh sb="7" eb="8">
      <t>ス</t>
    </rPh>
    <phoneticPr fontId="2"/>
  </si>
  <si>
    <r>
      <rPr>
        <sz val="10"/>
        <color indexed="8"/>
        <rFont val="ＭＳ Ｐ明朝"/>
        <family val="1"/>
        <charset val="128"/>
      </rPr>
      <t>注意</t>
    </r>
    <r>
      <rPr>
        <sz val="10"/>
        <color indexed="8"/>
        <rFont val="Times New Roman"/>
        <family val="1"/>
      </rPr>
      <t>*</t>
    </r>
    <r>
      <rPr>
        <sz val="10"/>
        <color indexed="8"/>
        <rFont val="ＭＳ Ｐ明朝"/>
        <family val="1"/>
        <charset val="128"/>
      </rPr>
      <t>　第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ＭＳ Ｐ明朝"/>
        <family val="1"/>
        <charset val="128"/>
      </rPr>
      <t>回の測定で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ＭＳ Ｐ明朝"/>
        <family val="1"/>
        <charset val="128"/>
      </rPr>
      <t>の欄，第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ＭＳ Ｐ明朝"/>
        <family val="1"/>
        <charset val="128"/>
      </rPr>
      <t>回，第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ＭＳ Ｐ明朝"/>
        <family val="1"/>
        <charset val="128"/>
      </rPr>
      <t>回の測定でそれぞれ</t>
    </r>
    <r>
      <rPr>
        <sz val="10"/>
        <color indexed="8"/>
        <rFont val="Times New Roman"/>
        <family val="1"/>
      </rPr>
      <t>2,3</t>
    </r>
    <r>
      <rPr>
        <sz val="10"/>
        <color indexed="8"/>
        <rFont val="ＭＳ Ｐ明朝"/>
        <family val="1"/>
        <charset val="128"/>
      </rPr>
      <t>の欄を使用する．</t>
    </r>
    <rPh sb="0" eb="2">
      <t>チュウイ</t>
    </rPh>
    <rPh sb="4" eb="5">
      <t>ダイ</t>
    </rPh>
    <rPh sb="6" eb="7">
      <t>カイ</t>
    </rPh>
    <rPh sb="8" eb="10">
      <t>ソクテイ</t>
    </rPh>
    <rPh sb="13" eb="14">
      <t>ラン</t>
    </rPh>
    <rPh sb="15" eb="16">
      <t>ダイ</t>
    </rPh>
    <rPh sb="17" eb="18">
      <t>カイ</t>
    </rPh>
    <rPh sb="19" eb="20">
      <t>ダイ</t>
    </rPh>
    <rPh sb="21" eb="22">
      <t>カイ</t>
    </rPh>
    <rPh sb="23" eb="25">
      <t>ソクテイ</t>
    </rPh>
    <rPh sb="34" eb="35">
      <t>ラン</t>
    </rPh>
    <rPh sb="36" eb="38">
      <t>シヨウ</t>
    </rPh>
    <phoneticPr fontId="2"/>
  </si>
  <si>
    <r>
      <t>横軸　</t>
    </r>
    <r>
      <rPr>
        <i/>
        <sz val="10"/>
        <color indexed="8"/>
        <rFont val="Times New Roman"/>
        <family val="1"/>
      </rPr>
      <t>H/r (H/h)</t>
    </r>
    <r>
      <rPr>
        <sz val="10"/>
        <color indexed="8"/>
        <rFont val="ＭＳ Ｐ明朝"/>
        <family val="1"/>
        <charset val="128"/>
      </rPr>
      <t>　　縦軸　</t>
    </r>
    <r>
      <rPr>
        <i/>
        <sz val="10"/>
        <color indexed="8"/>
        <rFont val="Times New Roman"/>
        <family val="1"/>
      </rPr>
      <t>C</t>
    </r>
    <r>
      <rPr>
        <sz val="10"/>
        <color indexed="8"/>
        <rFont val="ＭＳ Ｐ明朝"/>
        <family val="1"/>
        <charset val="128"/>
      </rPr>
      <t>　のグラフを描きなさい。</t>
    </r>
    <rPh sb="0" eb="2">
      <t>ヨコジク</t>
    </rPh>
    <rPh sb="14" eb="16">
      <t>タテジク</t>
    </rPh>
    <rPh sb="24" eb="25">
      <t>カ</t>
    </rPh>
    <phoneticPr fontId="2"/>
  </si>
  <si>
    <r>
      <t>横軸　</t>
    </r>
    <r>
      <rPr>
        <i/>
        <sz val="10"/>
        <color indexed="8"/>
        <rFont val="Times New Roman"/>
        <family val="1"/>
      </rPr>
      <t>t</t>
    </r>
    <r>
      <rPr>
        <sz val="10"/>
        <color indexed="8"/>
        <rFont val="ＭＳ Ｐ明朝"/>
        <family val="1"/>
        <charset val="128"/>
      </rPr>
      <t>　　縦軸　</t>
    </r>
    <r>
      <rPr>
        <i/>
        <sz val="10"/>
        <color indexed="8"/>
        <rFont val="Times New Roman"/>
        <family val="1"/>
      </rPr>
      <t>H</t>
    </r>
    <r>
      <rPr>
        <sz val="10"/>
        <color indexed="8"/>
        <rFont val="ＭＳ Ｐ明朝"/>
        <family val="1"/>
        <charset val="128"/>
      </rPr>
      <t>　のグラフを描きなさい。</t>
    </r>
    <rPh sb="0" eb="2">
      <t>ヨコジク</t>
    </rPh>
    <rPh sb="6" eb="8">
      <t>タテジク</t>
    </rPh>
    <rPh sb="16" eb="17">
      <t>カ</t>
    </rPh>
    <phoneticPr fontId="2"/>
  </si>
  <si>
    <r>
      <t>横軸　</t>
    </r>
    <r>
      <rPr>
        <i/>
        <sz val="10"/>
        <color indexed="8"/>
        <rFont val="Times New Roman"/>
        <family val="1"/>
      </rPr>
      <t>Q</t>
    </r>
    <r>
      <rPr>
        <sz val="10"/>
        <color indexed="8"/>
        <rFont val="ＭＳ Ｐ明朝"/>
        <family val="1"/>
        <charset val="128"/>
      </rPr>
      <t>　　縦軸　</t>
    </r>
    <r>
      <rPr>
        <i/>
        <sz val="10"/>
        <color indexed="8"/>
        <rFont val="Times New Roman"/>
        <family val="1"/>
      </rPr>
      <t>H</t>
    </r>
    <r>
      <rPr>
        <sz val="10"/>
        <color indexed="8"/>
        <rFont val="ＭＳ Ｐ明朝"/>
        <family val="1"/>
        <charset val="128"/>
      </rPr>
      <t>　のグラフを描きなさい。</t>
    </r>
    <rPh sb="0" eb="2">
      <t>ヨコジク</t>
    </rPh>
    <rPh sb="6" eb="8">
      <t>タテジク</t>
    </rPh>
    <rPh sb="16" eb="17">
      <t>カ</t>
    </rPh>
    <phoneticPr fontId="2"/>
  </si>
  <si>
    <t>H1</t>
    <phoneticPr fontId="2"/>
  </si>
  <si>
    <t>H2</t>
    <phoneticPr fontId="2"/>
  </si>
  <si>
    <t>H3</t>
  </si>
  <si>
    <t>H4</t>
  </si>
  <si>
    <t>H5</t>
  </si>
  <si>
    <t>H6</t>
  </si>
  <si>
    <t>H7</t>
  </si>
  <si>
    <t>H8</t>
  </si>
  <si>
    <t>H9</t>
  </si>
  <si>
    <t>H10</t>
  </si>
  <si>
    <t>オリフィスの中心</t>
    <rPh sb="6" eb="8">
      <t>チュウシン</t>
    </rPh>
    <phoneticPr fontId="2"/>
  </si>
  <si>
    <t>備考</t>
    <rPh sb="0" eb="2">
      <t>ビコウ</t>
    </rPh>
    <phoneticPr fontId="2"/>
  </si>
  <si>
    <t>水槽幅(cm)</t>
    <rPh sb="0" eb="2">
      <t>スイソウ</t>
    </rPh>
    <rPh sb="2" eb="3">
      <t>ハバ</t>
    </rPh>
    <phoneticPr fontId="2"/>
  </si>
  <si>
    <t>水槽奥行(cm)</t>
    <rPh sb="0" eb="2">
      <t>スイソウ</t>
    </rPh>
    <rPh sb="2" eb="4">
      <t>オクユ</t>
    </rPh>
    <phoneticPr fontId="2"/>
  </si>
  <si>
    <t>オリフィス直径</t>
    <rPh sb="5" eb="7">
      <t>チョッケイ</t>
    </rPh>
    <phoneticPr fontId="2"/>
  </si>
  <si>
    <r>
      <t>オリフィス断面積(cm</t>
    </r>
    <r>
      <rPr>
        <vertAlign val="superscript"/>
        <sz val="10"/>
        <color indexed="8"/>
        <rFont val="ＭＳ Ｐゴシック"/>
        <family val="3"/>
        <charset val="128"/>
        <scheme val="major"/>
      </rPr>
      <t>2</t>
    </r>
    <r>
      <rPr>
        <sz val="10"/>
        <color indexed="8"/>
        <rFont val="ＭＳ Ｐゴシック"/>
        <family val="3"/>
        <charset val="128"/>
        <scheme val="major"/>
      </rPr>
      <t>)</t>
    </r>
    <rPh sb="5" eb="8">
      <t>ダンメンセキ</t>
    </rPh>
    <phoneticPr fontId="2"/>
  </si>
  <si>
    <t>スケール読み値(cm)</t>
    <rPh sb="4" eb="5">
      <t>ヨ</t>
    </rPh>
    <rPh sb="6" eb="7">
      <t>アタイ</t>
    </rPh>
    <phoneticPr fontId="2"/>
  </si>
  <si>
    <r>
      <t>(</t>
    </r>
    <r>
      <rPr>
        <i/>
        <sz val="10"/>
        <color indexed="8"/>
        <rFont val="Times New Roman"/>
        <family val="1"/>
      </rPr>
      <t>H</t>
    </r>
    <r>
      <rPr>
        <vertAlign val="sub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)</t>
    </r>
    <phoneticPr fontId="2"/>
  </si>
  <si>
    <r>
      <t>(</t>
    </r>
    <r>
      <rPr>
        <i/>
        <sz val="10"/>
        <color indexed="8"/>
        <rFont val="Times New Roman"/>
        <family val="1"/>
      </rPr>
      <t>H</t>
    </r>
    <r>
      <rPr>
        <vertAlign val="subscript"/>
        <sz val="10"/>
        <color indexed="8"/>
        <rFont val="Times New Roman"/>
        <family val="1"/>
      </rPr>
      <t>7</t>
    </r>
    <r>
      <rPr>
        <sz val="10"/>
        <color indexed="8"/>
        <rFont val="Times New Roman"/>
        <family val="1"/>
      </rPr>
      <t>)</t>
    </r>
    <phoneticPr fontId="2"/>
  </si>
  <si>
    <r>
      <t>(</t>
    </r>
    <r>
      <rPr>
        <i/>
        <sz val="10"/>
        <color indexed="8"/>
        <rFont val="Times New Roman"/>
        <family val="1"/>
      </rPr>
      <t>H</t>
    </r>
    <r>
      <rPr>
        <vertAlign val="subscript"/>
        <sz val="10"/>
        <color indexed="8"/>
        <rFont val="Times New Roman"/>
        <family val="1"/>
      </rPr>
      <t>8</t>
    </r>
    <r>
      <rPr>
        <sz val="10"/>
        <color indexed="8"/>
        <rFont val="Times New Roman"/>
        <family val="1"/>
      </rPr>
      <t>)</t>
    </r>
    <phoneticPr fontId="2"/>
  </si>
  <si>
    <r>
      <t>(</t>
    </r>
    <r>
      <rPr>
        <i/>
        <sz val="10"/>
        <color indexed="8"/>
        <rFont val="Times New Roman"/>
        <family val="1"/>
      </rPr>
      <t>H</t>
    </r>
    <r>
      <rPr>
        <vertAlign val="subscript"/>
        <sz val="10"/>
        <color indexed="8"/>
        <rFont val="Times New Roman"/>
        <family val="1"/>
      </rPr>
      <t>9</t>
    </r>
    <r>
      <rPr>
        <sz val="10"/>
        <color indexed="8"/>
        <rFont val="Times New Roman"/>
        <family val="1"/>
      </rPr>
      <t>)</t>
    </r>
    <phoneticPr fontId="2"/>
  </si>
  <si>
    <r>
      <t>(</t>
    </r>
    <r>
      <rPr>
        <i/>
        <sz val="10"/>
        <color indexed="8"/>
        <rFont val="Times New Roman"/>
        <family val="1"/>
      </rPr>
      <t>H</t>
    </r>
    <r>
      <rPr>
        <vertAlign val="subscript"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>)</t>
    </r>
    <phoneticPr fontId="2"/>
  </si>
  <si>
    <r>
      <t>(</t>
    </r>
    <r>
      <rPr>
        <i/>
        <sz val="10"/>
        <color indexed="8"/>
        <rFont val="Times New Roman"/>
        <family val="1"/>
      </rPr>
      <t>H</t>
    </r>
    <r>
      <rPr>
        <vertAlign val="subscript"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>)</t>
    </r>
    <phoneticPr fontId="2"/>
  </si>
  <si>
    <t>H/r</t>
    <phoneticPr fontId="2"/>
  </si>
  <si>
    <t>C</t>
    <phoneticPr fontId="2"/>
  </si>
  <si>
    <t>Q</t>
    <phoneticPr fontId="2"/>
  </si>
  <si>
    <t>H</t>
    <phoneticPr fontId="2"/>
  </si>
  <si>
    <t>t</t>
    <phoneticPr fontId="2"/>
  </si>
  <si>
    <t>水位H(cm)</t>
    <rPh sb="0" eb="2">
      <t>スイイ</t>
    </rPh>
    <phoneticPr fontId="2"/>
  </si>
  <si>
    <r>
      <t xml:space="preserve">平
均
流
量
</t>
    </r>
    <r>
      <rPr>
        <i/>
        <sz val="8"/>
        <color rgb="FFFF0000"/>
        <rFont val="Times New Roman"/>
        <family val="1"/>
      </rPr>
      <t>Q</t>
    </r>
    <r>
      <rPr>
        <sz val="8"/>
        <color indexed="8"/>
        <rFont val="ＭＳ Ｐ明朝"/>
        <family val="1"/>
        <charset val="128"/>
      </rPr>
      <t xml:space="preserve">
</t>
    </r>
    <r>
      <rPr>
        <sz val="8"/>
        <color indexed="8"/>
        <rFont val="Times New Roman"/>
        <family val="1"/>
      </rPr>
      <t>cm</t>
    </r>
    <r>
      <rPr>
        <vertAlign val="superscript"/>
        <sz val="8"/>
        <color indexed="8"/>
        <rFont val="Times New Roman"/>
        <family val="1"/>
      </rPr>
      <t>3</t>
    </r>
    <r>
      <rPr>
        <sz val="8"/>
        <color indexed="8"/>
        <rFont val="Times New Roman"/>
        <family val="1"/>
      </rPr>
      <t>/s</t>
    </r>
    <rPh sb="0" eb="1">
      <t>タイラ</t>
    </rPh>
    <rPh sb="2" eb="3">
      <t>キン</t>
    </rPh>
    <rPh sb="4" eb="5">
      <t>ル</t>
    </rPh>
    <rPh sb="6" eb="7">
      <t>ハカ</t>
    </rPh>
    <phoneticPr fontId="2"/>
  </si>
  <si>
    <r>
      <t xml:space="preserve">
測
定
回
数
</t>
    </r>
    <r>
      <rPr>
        <sz val="8"/>
        <color rgb="FFFF0000"/>
        <rFont val="ＭＳ Ｐ明朝"/>
        <family val="1"/>
        <charset val="128"/>
      </rPr>
      <t>×</t>
    </r>
    <r>
      <rPr>
        <sz val="8"/>
        <color indexed="8"/>
        <rFont val="ＭＳ Ｐ明朝"/>
        <family val="1"/>
        <charset val="128"/>
      </rPr>
      <t xml:space="preserve">
</t>
    </r>
    <r>
      <rPr>
        <i/>
        <sz val="8"/>
        <color indexed="8"/>
        <rFont val="Times New Roman"/>
        <family val="1"/>
      </rPr>
      <t>n</t>
    </r>
    <rPh sb="1" eb="2">
      <t>ソク</t>
    </rPh>
    <rPh sb="3" eb="4">
      <t>ジョウ</t>
    </rPh>
    <rPh sb="5" eb="6">
      <t>カイ</t>
    </rPh>
    <rPh sb="7" eb="8">
      <t>スウ</t>
    </rPh>
    <phoneticPr fontId="2"/>
  </si>
  <si>
    <r>
      <t xml:space="preserve">
降
下
時
間
</t>
    </r>
    <r>
      <rPr>
        <i/>
        <sz val="9"/>
        <color indexed="8"/>
        <rFont val="Times New Roman"/>
        <family val="1"/>
      </rPr>
      <t>t</t>
    </r>
    <r>
      <rPr>
        <i/>
        <vertAlign val="subscript"/>
        <sz val="9"/>
        <color rgb="FFFF0000"/>
        <rFont val="Times New Roman"/>
        <family val="1"/>
      </rPr>
      <t>i</t>
    </r>
    <r>
      <rPr>
        <sz val="9"/>
        <color indexed="8"/>
        <rFont val="Times New Roman"/>
        <family val="1"/>
      </rPr>
      <t xml:space="preserve">
s</t>
    </r>
    <rPh sb="1" eb="2">
      <t>コウ</t>
    </rPh>
    <rPh sb="3" eb="4">
      <t>シモ</t>
    </rPh>
    <rPh sb="5" eb="6">
      <t>ジ</t>
    </rPh>
    <rPh sb="7" eb="8">
      <t>アイダ</t>
    </rPh>
    <phoneticPr fontId="2"/>
  </si>
  <si>
    <t>2.3-1</t>
    <phoneticPr fontId="2"/>
  </si>
  <si>
    <t>2.3-1</t>
    <phoneticPr fontId="2"/>
  </si>
  <si>
    <t>2.3-2</t>
    <phoneticPr fontId="2"/>
  </si>
  <si>
    <t>2.3-2</t>
    <phoneticPr fontId="2"/>
  </si>
  <si>
    <t>2.3-3</t>
    <phoneticPr fontId="2"/>
  </si>
  <si>
    <t>2.3-3</t>
    <phoneticPr fontId="2"/>
  </si>
  <si>
    <t>オリフィスの流量係数</t>
    <rPh sb="6" eb="8">
      <t>リュウリョウ</t>
    </rPh>
    <rPh sb="8" eb="10">
      <t>ケイスウ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</si>
</sst>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00"/>
    <numFmt numFmtId="177" formatCode="0.000"/>
    <numFmt numFmtId="178" formatCode="0.0"/>
  </numFmts>
  <fonts count="44" x14ac:knownFonts="1">
    <font>
      <sz val="11"/>
      <color theme="1"/>
      <name val="ＭＳ Ｐゴシック"/>
      <family val="2"/>
      <charset val="128"/>
      <scheme val="minor"/>
    </font>
    <font>
      <sz val="10"/>
      <color indexed="8"/>
      <name val="Times New Roman"/>
      <family val="1"/>
    </font>
    <font>
      <sz val="6"/>
      <name val="ＭＳ Ｐゴシック"/>
      <family val="2"/>
      <charset val="128"/>
      <scheme val="minor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4"/>
      <color indexed="8"/>
      <name val="Times New Roman"/>
      <family val="1"/>
    </font>
    <font>
      <sz val="10"/>
      <color indexed="8"/>
      <name val="ＭＳ 明朝"/>
      <family val="1"/>
      <charset val="128"/>
    </font>
    <font>
      <sz val="11"/>
      <color indexed="8"/>
      <name val="Times New Roman"/>
      <family val="1"/>
    </font>
    <font>
      <sz val="11"/>
      <color indexed="8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i/>
      <sz val="10"/>
      <color indexed="8"/>
      <name val="Times New Roman"/>
      <family val="1"/>
    </font>
    <font>
      <i/>
      <sz val="11"/>
      <color theme="1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i/>
      <sz val="9"/>
      <color theme="1"/>
      <name val="Times New Roman"/>
      <family val="1"/>
    </font>
    <font>
      <vertAlign val="superscript"/>
      <sz val="9"/>
      <color theme="1"/>
      <name val="Times New Roman"/>
      <family val="1"/>
    </font>
    <font>
      <sz val="11"/>
      <color theme="1"/>
      <name val="ＭＳ Ｐゴシック"/>
      <family val="2"/>
      <charset val="128"/>
    </font>
    <font>
      <vertAlign val="subscript"/>
      <sz val="11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ajor"/>
    </font>
    <font>
      <vertAlign val="superscript"/>
      <sz val="10"/>
      <color indexed="8"/>
      <name val="ＭＳ Ｐゴシック"/>
      <family val="3"/>
      <charset val="128"/>
      <scheme val="major"/>
    </font>
    <font>
      <sz val="10"/>
      <color theme="1"/>
      <name val="Times New Roman"/>
      <family val="1"/>
    </font>
    <font>
      <i/>
      <sz val="8"/>
      <color rgb="FFFF0000"/>
      <name val="Times New Roman"/>
      <family val="1"/>
    </font>
    <font>
      <sz val="8"/>
      <color rgb="FFFF0000"/>
      <name val="ＭＳ Ｐ明朝"/>
      <family val="1"/>
      <charset val="128"/>
    </font>
    <font>
      <i/>
      <vertAlign val="subscript"/>
      <sz val="9"/>
      <color rgb="FFFF0000"/>
      <name val="Times New Roman"/>
      <family val="1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5" xfId="0" applyFont="1" applyBorder="1">
      <alignment vertical="center"/>
    </xf>
    <xf numFmtId="0" fontId="6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7" fillId="0" borderId="14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24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21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9" fillId="0" borderId="0" xfId="0" applyFont="1" applyBorder="1">
      <alignment vertical="center"/>
    </xf>
    <xf numFmtId="0" fontId="1" fillId="0" borderId="18" xfId="0" applyFont="1" applyBorder="1" applyAlignment="1">
      <alignment horizontal="center" vertical="center"/>
    </xf>
    <xf numFmtId="0" fontId="37" fillId="0" borderId="0" xfId="0" applyFont="1">
      <alignment vertical="center"/>
    </xf>
    <xf numFmtId="0" fontId="37" fillId="0" borderId="18" xfId="0" applyFont="1" applyBorder="1" applyAlignment="1">
      <alignment horizontal="center" vertical="center"/>
    </xf>
    <xf numFmtId="2" fontId="37" fillId="0" borderId="18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2" fontId="37" fillId="0" borderId="0" xfId="0" applyNumberFormat="1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8" xfId="0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2" fillId="0" borderId="39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9" fillId="0" borderId="41" xfId="0" applyFont="1" applyBorder="1" applyAlignment="1">
      <alignment vertical="center"/>
    </xf>
    <xf numFmtId="0" fontId="13" fillId="0" borderId="42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9" fillId="0" borderId="36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16" fillId="0" borderId="48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8" fillId="0" borderId="34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8" fillId="0" borderId="4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vertical="center"/>
    </xf>
    <xf numFmtId="0" fontId="1" fillId="0" borderId="4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3" fillId="0" borderId="39" xfId="0" applyFont="1" applyBorder="1" applyAlignment="1">
      <alignment vertical="center"/>
    </xf>
    <xf numFmtId="0" fontId="43" fillId="0" borderId="38" xfId="0" applyFont="1" applyBorder="1" applyAlignment="1">
      <alignment vertical="center"/>
    </xf>
    <xf numFmtId="0" fontId="43" fillId="0" borderId="40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78" fontId="1" fillId="0" borderId="18" xfId="0" applyNumberFormat="1" applyFont="1" applyBorder="1" applyAlignment="1">
      <alignment horizontal="center" vertical="center"/>
    </xf>
    <xf numFmtId="178" fontId="0" fillId="0" borderId="18" xfId="0" applyNumberForma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7" fontId="1" fillId="0" borderId="18" xfId="0" applyNumberFormat="1" applyFont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178" fontId="1" fillId="0" borderId="18" xfId="0" applyNumberFormat="1" applyFont="1" applyBorder="1" applyAlignment="1">
      <alignment vertical="center"/>
    </xf>
    <xf numFmtId="178" fontId="0" fillId="0" borderId="18" xfId="0" applyNumberFormat="1" applyBorder="1" applyAlignment="1">
      <alignment vertical="center"/>
    </xf>
    <xf numFmtId="178" fontId="0" fillId="0" borderId="28" xfId="0" applyNumberForma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1" fillId="0" borderId="46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1" fillId="0" borderId="3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9" xfId="0" applyBorder="1" applyAlignment="1">
      <alignment vertical="center"/>
    </xf>
    <xf numFmtId="0" fontId="17" fillId="0" borderId="2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/>
    </xf>
    <xf numFmtId="0" fontId="27" fillId="0" borderId="6" xfId="0" applyFont="1" applyBorder="1" applyAlignment="1">
      <alignment horizontal="center" vertical="top"/>
    </xf>
    <xf numFmtId="0" fontId="27" fillId="0" borderId="18" xfId="0" applyFont="1" applyBorder="1" applyAlignment="1">
      <alignment horizontal="center" vertical="top"/>
    </xf>
    <xf numFmtId="0" fontId="31" fillId="0" borderId="8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top" wrapText="1"/>
    </xf>
    <xf numFmtId="0" fontId="18" fillId="0" borderId="25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0" fontId="18" fillId="0" borderId="47" xfId="0" applyFont="1" applyBorder="1" applyAlignment="1">
      <alignment horizontal="center" vertical="top" wrapText="1"/>
    </xf>
    <xf numFmtId="0" fontId="18" fillId="0" borderId="46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17" fillId="0" borderId="12" xfId="0" applyFont="1" applyBorder="1" applyAlignment="1">
      <alignment horizontal="center" vertical="top" wrapText="1"/>
    </xf>
    <xf numFmtId="0" fontId="31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2" fillId="0" borderId="34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45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16" fillId="0" borderId="12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top"/>
    </xf>
    <xf numFmtId="0" fontId="27" fillId="0" borderId="28" xfId="0" applyFont="1" applyBorder="1" applyAlignment="1">
      <alignment horizontal="center" vertical="top"/>
    </xf>
    <xf numFmtId="0" fontId="0" fillId="0" borderId="6" xfId="0" applyBorder="1" applyAlignment="1">
      <alignment vertical="center"/>
    </xf>
    <xf numFmtId="0" fontId="1" fillId="0" borderId="34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7" fontId="1" fillId="0" borderId="34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'2.3-1記入例'!$AF$8</c:f>
              <c:strCache>
                <c:ptCount val="1"/>
                <c:pt idx="0">
                  <c:v>C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'2.3-1記入例'!$AE$9:$AE$16</c:f>
              <c:numCache>
                <c:formatCode>General</c:formatCode>
                <c:ptCount val="8"/>
                <c:pt idx="0">
                  <c:v>8.8000000000000007</c:v>
                </c:pt>
                <c:pt idx="1">
                  <c:v>4.5</c:v>
                </c:pt>
                <c:pt idx="2">
                  <c:v>5.9</c:v>
                </c:pt>
                <c:pt idx="3">
                  <c:v>8.1999999999999993</c:v>
                </c:pt>
                <c:pt idx="4">
                  <c:v>31.7</c:v>
                </c:pt>
                <c:pt idx="5">
                  <c:v>15.3</c:v>
                </c:pt>
                <c:pt idx="6">
                  <c:v>19.100000000000001</c:v>
                </c:pt>
                <c:pt idx="7">
                  <c:v>25.1</c:v>
                </c:pt>
              </c:numCache>
            </c:numRef>
          </c:xVal>
          <c:yVal>
            <c:numRef>
              <c:f>'2.3-1記入例'!$AF$9:$AF$16</c:f>
              <c:numCache>
                <c:formatCode>General</c:formatCode>
                <c:ptCount val="8"/>
                <c:pt idx="0">
                  <c:v>0.92500000000000004</c:v>
                </c:pt>
                <c:pt idx="1">
                  <c:v>0.89900000000000002</c:v>
                </c:pt>
                <c:pt idx="2">
                  <c:v>0.86599999999999999</c:v>
                </c:pt>
                <c:pt idx="3">
                  <c:v>0.89400000000000002</c:v>
                </c:pt>
                <c:pt idx="4">
                  <c:v>0.83399999999999996</c:v>
                </c:pt>
                <c:pt idx="5">
                  <c:v>0.84599999999999997</c:v>
                </c:pt>
                <c:pt idx="6">
                  <c:v>0.82799999999999996</c:v>
                </c:pt>
                <c:pt idx="7">
                  <c:v>0.82799999999999996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09696816"/>
        <c:axId val="-2009698992"/>
      </c:scatterChart>
      <c:valAx>
        <c:axId val="-2009696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2009698992"/>
        <c:crosses val="autoZero"/>
        <c:crossBetween val="midCat"/>
      </c:valAx>
      <c:valAx>
        <c:axId val="-200969899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20096968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'2.3-1記入例'!$AF$21</c:f>
              <c:strCache>
                <c:ptCount val="1"/>
                <c:pt idx="0">
                  <c:v>H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'2.3-1記入例'!$AE$22:$AE$29</c:f>
              <c:numCache>
                <c:formatCode>General</c:formatCode>
                <c:ptCount val="8"/>
                <c:pt idx="0">
                  <c:v>381.5</c:v>
                </c:pt>
                <c:pt idx="1">
                  <c:v>265.3</c:v>
                </c:pt>
                <c:pt idx="2">
                  <c:v>292.7</c:v>
                </c:pt>
                <c:pt idx="3">
                  <c:v>356</c:v>
                </c:pt>
                <c:pt idx="4">
                  <c:v>652.70000000000005</c:v>
                </c:pt>
                <c:pt idx="5">
                  <c:v>460.5</c:v>
                </c:pt>
                <c:pt idx="6">
                  <c:v>503.2</c:v>
                </c:pt>
                <c:pt idx="7">
                  <c:v>576.70000000000005</c:v>
                </c:pt>
              </c:numCache>
            </c:numRef>
          </c:xVal>
          <c:yVal>
            <c:numRef>
              <c:f>'2.3-1記入例'!$AF$22:$AF$29</c:f>
              <c:numCache>
                <c:formatCode>General</c:formatCode>
                <c:ptCount val="8"/>
                <c:pt idx="0">
                  <c:v>8.8000000000000007</c:v>
                </c:pt>
                <c:pt idx="1">
                  <c:v>4.5</c:v>
                </c:pt>
                <c:pt idx="2">
                  <c:v>5.9</c:v>
                </c:pt>
                <c:pt idx="3">
                  <c:v>8.1999999999999993</c:v>
                </c:pt>
                <c:pt idx="4">
                  <c:v>31.7</c:v>
                </c:pt>
                <c:pt idx="5">
                  <c:v>15.3</c:v>
                </c:pt>
                <c:pt idx="6">
                  <c:v>19.100000000000001</c:v>
                </c:pt>
                <c:pt idx="7">
                  <c:v>25.1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09706608"/>
        <c:axId val="-2009698448"/>
      </c:scatterChart>
      <c:valAx>
        <c:axId val="-2009706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2009698448"/>
        <c:crosses val="autoZero"/>
        <c:crossBetween val="midCat"/>
      </c:valAx>
      <c:valAx>
        <c:axId val="-2009698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2009706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'2.3-2記入例'!$AD$20</c:f>
              <c:strCache>
                <c:ptCount val="1"/>
                <c:pt idx="0">
                  <c:v>H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'2.3-2記入例'!$AC$21:$AC$30</c:f>
              <c:numCache>
                <c:formatCode>General</c:formatCode>
                <c:ptCount val="10"/>
                <c:pt idx="0">
                  <c:v>0</c:v>
                </c:pt>
                <c:pt idx="1">
                  <c:v>12.32</c:v>
                </c:pt>
                <c:pt idx="2">
                  <c:v>24.94</c:v>
                </c:pt>
                <c:pt idx="3">
                  <c:v>38.200000000000003</c:v>
                </c:pt>
                <c:pt idx="4">
                  <c:v>53.13</c:v>
                </c:pt>
                <c:pt idx="5">
                  <c:v>69.52</c:v>
                </c:pt>
                <c:pt idx="6">
                  <c:v>88.16</c:v>
                </c:pt>
                <c:pt idx="7">
                  <c:v>110.1</c:v>
                </c:pt>
                <c:pt idx="8">
                  <c:v>139.22999999999999</c:v>
                </c:pt>
                <c:pt idx="9">
                  <c:v>185.63</c:v>
                </c:pt>
              </c:numCache>
            </c:numRef>
          </c:xVal>
          <c:yVal>
            <c:numRef>
              <c:f>'2.3-2記入例'!$AD$21:$AD$30</c:f>
              <c:numCache>
                <c:formatCode>General</c:formatCode>
                <c:ptCount val="10"/>
                <c:pt idx="0">
                  <c:v>35</c:v>
                </c:pt>
                <c:pt idx="1">
                  <c:v>31</c:v>
                </c:pt>
                <c:pt idx="2">
                  <c:v>27</c:v>
                </c:pt>
                <c:pt idx="3">
                  <c:v>23</c:v>
                </c:pt>
                <c:pt idx="4">
                  <c:v>19</c:v>
                </c:pt>
                <c:pt idx="5">
                  <c:v>15</c:v>
                </c:pt>
                <c:pt idx="6">
                  <c:v>11</c:v>
                </c:pt>
                <c:pt idx="7">
                  <c:v>7</c:v>
                </c:pt>
                <c:pt idx="8">
                  <c:v>3</c:v>
                </c:pt>
                <c:pt idx="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09695728"/>
        <c:axId val="-2009704976"/>
      </c:scatterChart>
      <c:valAx>
        <c:axId val="-2009695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2009704976"/>
        <c:crosses val="autoZero"/>
        <c:crossBetween val="midCat"/>
      </c:valAx>
      <c:valAx>
        <c:axId val="-2009704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2009695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6</xdr:row>
          <xdr:rowOff>180975</xdr:rowOff>
        </xdr:from>
        <xdr:to>
          <xdr:col>23</xdr:col>
          <xdr:colOff>171450</xdr:colOff>
          <xdr:row>7</xdr:row>
          <xdr:rowOff>209550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6</xdr:row>
          <xdr:rowOff>133350</xdr:rowOff>
        </xdr:from>
        <xdr:to>
          <xdr:col>15</xdr:col>
          <xdr:colOff>133350</xdr:colOff>
          <xdr:row>7</xdr:row>
          <xdr:rowOff>47625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6</xdr:row>
          <xdr:rowOff>180975</xdr:rowOff>
        </xdr:from>
        <xdr:to>
          <xdr:col>23</xdr:col>
          <xdr:colOff>171450</xdr:colOff>
          <xdr:row>7</xdr:row>
          <xdr:rowOff>209550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6</xdr:row>
          <xdr:rowOff>133350</xdr:rowOff>
        </xdr:from>
        <xdr:to>
          <xdr:col>15</xdr:col>
          <xdr:colOff>133350</xdr:colOff>
          <xdr:row>7</xdr:row>
          <xdr:rowOff>47625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33</xdr:col>
      <xdr:colOff>30480</xdr:colOff>
      <xdr:row>6</xdr:row>
      <xdr:rowOff>11430</xdr:rowOff>
    </xdr:from>
    <xdr:to>
      <xdr:col>51</xdr:col>
      <xdr:colOff>76200</xdr:colOff>
      <xdr:row>18</xdr:row>
      <xdr:rowOff>175260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0</xdr:colOff>
      <xdr:row>19</xdr:row>
      <xdr:rowOff>240030</xdr:rowOff>
    </xdr:from>
    <xdr:to>
      <xdr:col>51</xdr:col>
      <xdr:colOff>45720</xdr:colOff>
      <xdr:row>31</xdr:row>
      <xdr:rowOff>57150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5</xdr:row>
          <xdr:rowOff>104775</xdr:rowOff>
        </xdr:from>
        <xdr:to>
          <xdr:col>19</xdr:col>
          <xdr:colOff>152400</xdr:colOff>
          <xdr:row>6</xdr:row>
          <xdr:rowOff>38100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5</xdr:row>
          <xdr:rowOff>114300</xdr:rowOff>
        </xdr:from>
        <xdr:to>
          <xdr:col>17</xdr:col>
          <xdr:colOff>247650</xdr:colOff>
          <xdr:row>6</xdr:row>
          <xdr:rowOff>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5</xdr:row>
          <xdr:rowOff>104775</xdr:rowOff>
        </xdr:from>
        <xdr:to>
          <xdr:col>19</xdr:col>
          <xdr:colOff>152400</xdr:colOff>
          <xdr:row>6</xdr:row>
          <xdr:rowOff>38100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5</xdr:row>
          <xdr:rowOff>114300</xdr:rowOff>
        </xdr:from>
        <xdr:to>
          <xdr:col>17</xdr:col>
          <xdr:colOff>247650</xdr:colOff>
          <xdr:row>6</xdr:row>
          <xdr:rowOff>0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27</xdr:col>
      <xdr:colOff>0</xdr:colOff>
      <xdr:row>30</xdr:row>
      <xdr:rowOff>240030</xdr:rowOff>
    </xdr:from>
    <xdr:to>
      <xdr:col>30</xdr:col>
      <xdr:colOff>1005840</xdr:colOff>
      <xdr:row>46</xdr:row>
      <xdr:rowOff>87630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8467</xdr:colOff>
      <xdr:row>5</xdr:row>
      <xdr:rowOff>0</xdr:rowOff>
    </xdr:from>
    <xdr:to>
      <xdr:col>23</xdr:col>
      <xdr:colOff>4234</xdr:colOff>
      <xdr:row>17</xdr:row>
      <xdr:rowOff>194733</xdr:rowOff>
    </xdr:to>
    <xdr:sp macro="" textlink="">
      <xdr:nvSpPr>
        <xdr:cNvPr id="2" name="正方形/長方形 1"/>
        <xdr:cNvSpPr/>
      </xdr:nvSpPr>
      <xdr:spPr>
        <a:xfrm>
          <a:off x="465667" y="990600"/>
          <a:ext cx="5372100" cy="2633133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16934</xdr:colOff>
      <xdr:row>21</xdr:row>
      <xdr:rowOff>0</xdr:rowOff>
    </xdr:from>
    <xdr:to>
      <xdr:col>11</xdr:col>
      <xdr:colOff>254000</xdr:colOff>
      <xdr:row>43</xdr:row>
      <xdr:rowOff>177800</xdr:rowOff>
    </xdr:to>
    <xdr:sp macro="" textlink="">
      <xdr:nvSpPr>
        <xdr:cNvPr id="3" name="正方形/長方形 2"/>
        <xdr:cNvSpPr/>
      </xdr:nvSpPr>
      <xdr:spPr>
        <a:xfrm>
          <a:off x="245534" y="4241800"/>
          <a:ext cx="2692399" cy="4648200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</xdr:colOff>
      <xdr:row>21</xdr:row>
      <xdr:rowOff>25401</xdr:rowOff>
    </xdr:from>
    <xdr:to>
      <xdr:col>23</xdr:col>
      <xdr:colOff>50802</xdr:colOff>
      <xdr:row>44</xdr:row>
      <xdr:rowOff>1</xdr:rowOff>
    </xdr:to>
    <xdr:sp macro="" textlink="">
      <xdr:nvSpPr>
        <xdr:cNvPr id="4" name="正方形/長方形 3"/>
        <xdr:cNvSpPr/>
      </xdr:nvSpPr>
      <xdr:spPr>
        <a:xfrm>
          <a:off x="3208868" y="4267201"/>
          <a:ext cx="2810934" cy="4648200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133209</xdr:colOff>
      <xdr:row>5</xdr:row>
      <xdr:rowOff>56609</xdr:rowOff>
    </xdr:from>
    <xdr:to>
      <xdr:col>23</xdr:col>
      <xdr:colOff>152400</xdr:colOff>
      <xdr:row>21</xdr:row>
      <xdr:rowOff>26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209" y="1047209"/>
          <a:ext cx="5810391" cy="3252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155120</xdr:colOff>
      <xdr:row>23</xdr:row>
      <xdr:rowOff>16328</xdr:rowOff>
    </xdr:from>
    <xdr:to>
      <xdr:col>12</xdr:col>
      <xdr:colOff>63320</xdr:colOff>
      <xdr:row>42</xdr:row>
      <xdr:rowOff>66878</xdr:rowOff>
    </xdr:to>
    <xdr:pic>
      <xdr:nvPicPr>
        <xdr:cNvPr id="7" name="図 6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120" y="4729842"/>
          <a:ext cx="2847343" cy="3980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198723</xdr:colOff>
      <xdr:row>23</xdr:row>
      <xdr:rowOff>16327</xdr:rowOff>
    </xdr:from>
    <xdr:to>
      <xdr:col>23</xdr:col>
      <xdr:colOff>112910</xdr:colOff>
      <xdr:row>42</xdr:row>
      <xdr:rowOff>64156</xdr:rowOff>
    </xdr:to>
    <xdr:pic>
      <xdr:nvPicPr>
        <xdr:cNvPr id="8" name="図 7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7866" y="4729841"/>
          <a:ext cx="2790737" cy="39775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4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6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4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8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38"/>
  <sheetViews>
    <sheetView workbookViewId="0">
      <selection activeCell="V3" sqref="V3:W3"/>
    </sheetView>
  </sheetViews>
  <sheetFormatPr defaultColWidth="3.625" defaultRowHeight="12" customHeight="1" x14ac:dyDescent="0.15"/>
  <cols>
    <col min="1" max="2" width="3.5" style="1" customWidth="1"/>
    <col min="3" max="4" width="2.5" style="1" customWidth="1"/>
    <col min="5" max="6" width="2.75" style="1" customWidth="1"/>
    <col min="7" max="26" width="3.5" style="1" customWidth="1"/>
    <col min="27" max="16384" width="3.625" style="1"/>
  </cols>
  <sheetData>
    <row r="1" spans="1:31" ht="13.5" thickBot="1" x14ac:dyDescent="0.2"/>
    <row r="2" spans="1:31" ht="18.75" x14ac:dyDescent="0.15">
      <c r="A2" s="46" t="s">
        <v>0</v>
      </c>
      <c r="B2" s="47"/>
      <c r="C2" s="47"/>
      <c r="D2" s="47"/>
      <c r="E2" s="47"/>
      <c r="F2" s="47"/>
      <c r="G2" s="48" t="s">
        <v>36</v>
      </c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50"/>
      <c r="W2" s="40" t="s">
        <v>101</v>
      </c>
      <c r="X2" s="40"/>
      <c r="Y2" s="40"/>
      <c r="Z2" s="41"/>
    </row>
    <row r="3" spans="1:31" ht="15" x14ac:dyDescent="0.15">
      <c r="A3" s="42" t="s">
        <v>1</v>
      </c>
      <c r="B3" s="43"/>
      <c r="C3" s="43"/>
      <c r="D3" s="43"/>
      <c r="E3" s="43"/>
      <c r="F3" s="43"/>
      <c r="G3" s="54" t="s">
        <v>2</v>
      </c>
      <c r="H3" s="55"/>
      <c r="I3" s="55"/>
      <c r="J3" s="55"/>
      <c r="K3" s="6"/>
      <c r="L3" s="4" t="s">
        <v>9</v>
      </c>
      <c r="M3" s="6"/>
      <c r="N3" s="4" t="s">
        <v>10</v>
      </c>
      <c r="O3" s="3"/>
      <c r="P3" s="7" t="s">
        <v>11</v>
      </c>
      <c r="Q3" s="65" t="s">
        <v>3</v>
      </c>
      <c r="R3" s="66"/>
      <c r="S3" s="64"/>
      <c r="T3" s="43"/>
      <c r="U3" s="5" t="s">
        <v>12</v>
      </c>
      <c r="V3" s="65" t="s">
        <v>4</v>
      </c>
      <c r="W3" s="66"/>
      <c r="X3" s="64"/>
      <c r="Y3" s="43"/>
      <c r="Z3" s="8" t="s">
        <v>8</v>
      </c>
    </row>
    <row r="4" spans="1:31" ht="15.75" thickBot="1" x14ac:dyDescent="0.2">
      <c r="A4" s="44" t="s">
        <v>5</v>
      </c>
      <c r="B4" s="45"/>
      <c r="C4" s="45"/>
      <c r="D4" s="45"/>
      <c r="E4" s="45"/>
      <c r="F4" s="45"/>
      <c r="G4" s="51" t="s">
        <v>14</v>
      </c>
      <c r="H4" s="52"/>
      <c r="I4" s="52"/>
      <c r="J4" s="53"/>
      <c r="K4" s="56" t="s">
        <v>13</v>
      </c>
      <c r="L4" s="57"/>
      <c r="M4" s="57"/>
      <c r="N4" s="58" t="s">
        <v>7</v>
      </c>
      <c r="O4" s="57"/>
      <c r="P4" s="57"/>
      <c r="Q4" s="58" t="s">
        <v>15</v>
      </c>
      <c r="R4" s="57"/>
      <c r="S4" s="57"/>
      <c r="T4" s="62" t="s">
        <v>6</v>
      </c>
      <c r="U4" s="63"/>
      <c r="V4" s="59"/>
      <c r="W4" s="60"/>
      <c r="X4" s="60"/>
      <c r="Y4" s="60"/>
      <c r="Z4" s="61"/>
    </row>
    <row r="5" spans="1:31" ht="18" customHeight="1" x14ac:dyDescent="0.15">
      <c r="A5" s="67"/>
      <c r="B5" s="68"/>
      <c r="C5" s="70" t="s">
        <v>22</v>
      </c>
      <c r="D5" s="71"/>
      <c r="E5" s="70" t="s">
        <v>23</v>
      </c>
      <c r="F5" s="71"/>
      <c r="G5" s="76" t="s">
        <v>24</v>
      </c>
      <c r="H5" s="77"/>
      <c r="I5" s="76" t="s">
        <v>25</v>
      </c>
      <c r="J5" s="77"/>
      <c r="K5" s="76" t="s">
        <v>26</v>
      </c>
      <c r="L5" s="77"/>
      <c r="M5" s="76" t="s">
        <v>27</v>
      </c>
      <c r="N5" s="77"/>
      <c r="O5" s="82" t="s">
        <v>35</v>
      </c>
      <c r="P5" s="77"/>
      <c r="Q5" s="83" t="s">
        <v>28</v>
      </c>
      <c r="R5" s="47"/>
      <c r="S5" s="84"/>
      <c r="T5" s="84"/>
      <c r="U5" s="47"/>
      <c r="V5" s="85"/>
      <c r="W5" s="27" t="s">
        <v>34</v>
      </c>
      <c r="X5" s="28"/>
      <c r="Y5" s="30" t="s">
        <v>33</v>
      </c>
      <c r="Z5" s="31"/>
    </row>
    <row r="6" spans="1:31" ht="18" customHeight="1" x14ac:dyDescent="0.15">
      <c r="A6" s="69"/>
      <c r="B6" s="36"/>
      <c r="C6" s="72"/>
      <c r="D6" s="73"/>
      <c r="E6" s="72"/>
      <c r="F6" s="73"/>
      <c r="G6" s="78"/>
      <c r="H6" s="79"/>
      <c r="I6" s="78"/>
      <c r="J6" s="79"/>
      <c r="K6" s="78"/>
      <c r="L6" s="79"/>
      <c r="M6" s="78"/>
      <c r="N6" s="79"/>
      <c r="O6" s="78"/>
      <c r="P6" s="79"/>
      <c r="Q6" s="86" t="s">
        <v>29</v>
      </c>
      <c r="R6" s="87"/>
      <c r="S6" s="86" t="s">
        <v>31</v>
      </c>
      <c r="T6" s="103" t="s">
        <v>32</v>
      </c>
      <c r="U6" s="92" t="s">
        <v>30</v>
      </c>
      <c r="V6" s="93"/>
      <c r="W6" s="29"/>
      <c r="X6" s="29"/>
      <c r="Y6" s="29"/>
      <c r="Z6" s="32"/>
    </row>
    <row r="7" spans="1:31" ht="18" customHeight="1" x14ac:dyDescent="0.15">
      <c r="A7" s="69"/>
      <c r="B7" s="36"/>
      <c r="C7" s="72"/>
      <c r="D7" s="73"/>
      <c r="E7" s="72"/>
      <c r="F7" s="73"/>
      <c r="G7" s="78"/>
      <c r="H7" s="79"/>
      <c r="I7" s="78"/>
      <c r="J7" s="79"/>
      <c r="K7" s="78"/>
      <c r="L7" s="79"/>
      <c r="M7" s="78"/>
      <c r="N7" s="79"/>
      <c r="O7" s="78"/>
      <c r="P7" s="79"/>
      <c r="Q7" s="88"/>
      <c r="R7" s="89"/>
      <c r="S7" s="101"/>
      <c r="T7" s="104"/>
      <c r="U7" s="89"/>
      <c r="V7" s="94"/>
      <c r="W7" s="29"/>
      <c r="X7" s="29"/>
      <c r="Y7" s="29"/>
      <c r="Z7" s="32"/>
    </row>
    <row r="8" spans="1:31" ht="18" customHeight="1" x14ac:dyDescent="0.15">
      <c r="A8" s="69"/>
      <c r="B8" s="36"/>
      <c r="C8" s="72"/>
      <c r="D8" s="73"/>
      <c r="E8" s="74"/>
      <c r="F8" s="75"/>
      <c r="G8" s="80"/>
      <c r="H8" s="81"/>
      <c r="I8" s="80"/>
      <c r="J8" s="81"/>
      <c r="K8" s="80"/>
      <c r="L8" s="81"/>
      <c r="M8" s="80"/>
      <c r="N8" s="81"/>
      <c r="O8" s="80"/>
      <c r="P8" s="81"/>
      <c r="Q8" s="90"/>
      <c r="R8" s="91"/>
      <c r="S8" s="102"/>
      <c r="T8" s="105"/>
      <c r="U8" s="91"/>
      <c r="V8" s="95"/>
      <c r="W8" s="29"/>
      <c r="X8" s="29"/>
      <c r="Y8" s="29"/>
      <c r="Z8" s="32"/>
    </row>
    <row r="9" spans="1:31" ht="19.149999999999999" customHeight="1" x14ac:dyDescent="0.15">
      <c r="A9" s="96" t="s">
        <v>21</v>
      </c>
      <c r="B9" s="97"/>
      <c r="C9" s="111" t="s">
        <v>16</v>
      </c>
      <c r="D9" s="112"/>
      <c r="E9" s="33">
        <v>1</v>
      </c>
      <c r="F9" s="34"/>
      <c r="G9" s="35"/>
      <c r="H9" s="36"/>
      <c r="I9" s="35"/>
      <c r="J9" s="36"/>
      <c r="K9" s="35"/>
      <c r="L9" s="36"/>
      <c r="M9" s="35"/>
      <c r="N9" s="36"/>
      <c r="O9" s="35"/>
      <c r="P9" s="36"/>
      <c r="Q9" s="35"/>
      <c r="R9" s="36"/>
      <c r="S9" s="38"/>
      <c r="T9" s="39"/>
      <c r="U9" s="35"/>
      <c r="V9" s="36"/>
      <c r="W9" s="35"/>
      <c r="X9" s="36"/>
      <c r="Y9" s="35"/>
      <c r="Z9" s="37"/>
    </row>
    <row r="10" spans="1:31" ht="19.149999999999999" customHeight="1" x14ac:dyDescent="0.15">
      <c r="A10" s="98"/>
      <c r="B10" s="97"/>
      <c r="C10" s="101"/>
      <c r="D10" s="104"/>
      <c r="E10" s="33">
        <v>2</v>
      </c>
      <c r="F10" s="34"/>
      <c r="G10" s="35"/>
      <c r="H10" s="36"/>
      <c r="I10" s="35"/>
      <c r="J10" s="36"/>
      <c r="K10" s="35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7"/>
      <c r="AE10" s="9"/>
    </row>
    <row r="11" spans="1:31" ht="19.149999999999999" customHeight="1" x14ac:dyDescent="0.15">
      <c r="A11" s="98"/>
      <c r="B11" s="97"/>
      <c r="C11" s="113"/>
      <c r="D11" s="114"/>
      <c r="E11" s="33">
        <v>3</v>
      </c>
      <c r="F11" s="34"/>
      <c r="G11" s="35"/>
      <c r="H11" s="36"/>
      <c r="I11" s="35"/>
      <c r="J11" s="36"/>
      <c r="K11" s="35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7"/>
    </row>
    <row r="12" spans="1:31" ht="19.149999999999999" customHeight="1" x14ac:dyDescent="0.15">
      <c r="A12" s="98"/>
      <c r="B12" s="97"/>
      <c r="C12" s="111" t="s">
        <v>20</v>
      </c>
      <c r="D12" s="112"/>
      <c r="E12" s="33">
        <v>1</v>
      </c>
      <c r="F12" s="34"/>
      <c r="G12" s="35"/>
      <c r="H12" s="36"/>
      <c r="I12" s="35"/>
      <c r="J12" s="36"/>
      <c r="K12" s="35"/>
      <c r="L12" s="36"/>
      <c r="M12" s="35"/>
      <c r="N12" s="36"/>
      <c r="O12" s="35"/>
      <c r="P12" s="36"/>
      <c r="Q12" s="35"/>
      <c r="R12" s="36"/>
      <c r="S12" s="35"/>
      <c r="T12" s="36"/>
      <c r="U12" s="35"/>
      <c r="V12" s="36"/>
      <c r="W12" s="35"/>
      <c r="X12" s="36"/>
      <c r="Y12" s="35"/>
      <c r="Z12" s="37"/>
    </row>
    <row r="13" spans="1:31" ht="19.149999999999999" customHeight="1" x14ac:dyDescent="0.15">
      <c r="A13" s="98"/>
      <c r="B13" s="97"/>
      <c r="C13" s="101"/>
      <c r="D13" s="104"/>
      <c r="E13" s="33">
        <v>2</v>
      </c>
      <c r="F13" s="34"/>
      <c r="G13" s="35"/>
      <c r="H13" s="36"/>
      <c r="I13" s="35"/>
      <c r="J13" s="36"/>
      <c r="K13" s="35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7"/>
    </row>
    <row r="14" spans="1:31" ht="19.149999999999999" customHeight="1" x14ac:dyDescent="0.15">
      <c r="A14" s="98"/>
      <c r="B14" s="97"/>
      <c r="C14" s="113"/>
      <c r="D14" s="114"/>
      <c r="E14" s="33">
        <v>3</v>
      </c>
      <c r="F14" s="34"/>
      <c r="G14" s="35"/>
      <c r="H14" s="36"/>
      <c r="I14" s="35"/>
      <c r="J14" s="36"/>
      <c r="K14" s="35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7"/>
    </row>
    <row r="15" spans="1:31" ht="19.149999999999999" customHeight="1" x14ac:dyDescent="0.15">
      <c r="A15" s="98"/>
      <c r="B15" s="97"/>
      <c r="C15" s="111" t="s">
        <v>86</v>
      </c>
      <c r="D15" s="112"/>
      <c r="E15" s="33">
        <v>1</v>
      </c>
      <c r="F15" s="34"/>
      <c r="G15" s="35"/>
      <c r="H15" s="36"/>
      <c r="I15" s="35"/>
      <c r="J15" s="36"/>
      <c r="K15" s="35"/>
      <c r="L15" s="36"/>
      <c r="M15" s="35"/>
      <c r="N15" s="36"/>
      <c r="O15" s="35"/>
      <c r="P15" s="36"/>
      <c r="Q15" s="35"/>
      <c r="R15" s="36"/>
      <c r="S15" s="35"/>
      <c r="T15" s="36"/>
      <c r="U15" s="35"/>
      <c r="V15" s="36"/>
      <c r="W15" s="35"/>
      <c r="X15" s="36"/>
      <c r="Y15" s="35"/>
      <c r="Z15" s="37"/>
    </row>
    <row r="16" spans="1:31" ht="19.149999999999999" customHeight="1" x14ac:dyDescent="0.15">
      <c r="A16" s="98"/>
      <c r="B16" s="97"/>
      <c r="C16" s="101"/>
      <c r="D16" s="104"/>
      <c r="E16" s="33">
        <v>2</v>
      </c>
      <c r="F16" s="34"/>
      <c r="G16" s="35"/>
      <c r="H16" s="36"/>
      <c r="I16" s="35"/>
      <c r="J16" s="36"/>
      <c r="K16" s="35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7"/>
    </row>
    <row r="17" spans="1:26" ht="19.149999999999999" customHeight="1" x14ac:dyDescent="0.15">
      <c r="A17" s="98"/>
      <c r="B17" s="97"/>
      <c r="C17" s="115"/>
      <c r="D17" s="116"/>
      <c r="E17" s="33">
        <v>3</v>
      </c>
      <c r="F17" s="34"/>
      <c r="G17" s="35"/>
      <c r="H17" s="36"/>
      <c r="I17" s="35"/>
      <c r="J17" s="36"/>
      <c r="K17" s="35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7"/>
    </row>
    <row r="18" spans="1:26" ht="19.149999999999999" customHeight="1" x14ac:dyDescent="0.15">
      <c r="A18" s="98"/>
      <c r="B18" s="97"/>
      <c r="C18" s="111" t="s">
        <v>19</v>
      </c>
      <c r="D18" s="112"/>
      <c r="E18" s="33">
        <v>1</v>
      </c>
      <c r="F18" s="34"/>
      <c r="G18" s="35"/>
      <c r="H18" s="36"/>
      <c r="I18" s="35"/>
      <c r="J18" s="36"/>
      <c r="K18" s="35"/>
      <c r="L18" s="36"/>
      <c r="M18" s="35"/>
      <c r="N18" s="36"/>
      <c r="O18" s="35"/>
      <c r="P18" s="36"/>
      <c r="Q18" s="35"/>
      <c r="R18" s="36"/>
      <c r="S18" s="35"/>
      <c r="T18" s="36"/>
      <c r="U18" s="35"/>
      <c r="V18" s="36"/>
      <c r="W18" s="35"/>
      <c r="X18" s="36"/>
      <c r="Y18" s="35"/>
      <c r="Z18" s="37"/>
    </row>
    <row r="19" spans="1:26" ht="19.149999999999999" customHeight="1" x14ac:dyDescent="0.15">
      <c r="A19" s="98"/>
      <c r="B19" s="97"/>
      <c r="C19" s="101"/>
      <c r="D19" s="104"/>
      <c r="E19" s="33">
        <v>2</v>
      </c>
      <c r="F19" s="34"/>
      <c r="G19" s="35"/>
      <c r="H19" s="36"/>
      <c r="I19" s="35"/>
      <c r="J19" s="36"/>
      <c r="K19" s="35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7"/>
    </row>
    <row r="20" spans="1:26" ht="19.149999999999999" customHeight="1" x14ac:dyDescent="0.15">
      <c r="A20" s="98"/>
      <c r="B20" s="97"/>
      <c r="C20" s="113"/>
      <c r="D20" s="114"/>
      <c r="E20" s="33">
        <v>3</v>
      </c>
      <c r="F20" s="34"/>
      <c r="G20" s="35"/>
      <c r="H20" s="36"/>
      <c r="I20" s="35"/>
      <c r="J20" s="36"/>
      <c r="K20" s="35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7"/>
    </row>
    <row r="21" spans="1:26" ht="19.149999999999999" customHeight="1" x14ac:dyDescent="0.15">
      <c r="A21" s="98"/>
      <c r="B21" s="97"/>
      <c r="C21" s="111" t="s">
        <v>18</v>
      </c>
      <c r="D21" s="112"/>
      <c r="E21" s="33">
        <v>1</v>
      </c>
      <c r="F21" s="34"/>
      <c r="G21" s="35"/>
      <c r="H21" s="36"/>
      <c r="I21" s="35"/>
      <c r="J21" s="36"/>
      <c r="K21" s="35"/>
      <c r="L21" s="36"/>
      <c r="M21" s="35"/>
      <c r="N21" s="36"/>
      <c r="O21" s="35"/>
      <c r="P21" s="36"/>
      <c r="Q21" s="35"/>
      <c r="R21" s="36"/>
      <c r="S21" s="35"/>
      <c r="T21" s="36"/>
      <c r="U21" s="35"/>
      <c r="V21" s="36"/>
      <c r="W21" s="35"/>
      <c r="X21" s="36"/>
      <c r="Y21" s="35"/>
      <c r="Z21" s="37"/>
    </row>
    <row r="22" spans="1:26" ht="19.149999999999999" customHeight="1" x14ac:dyDescent="0.15">
      <c r="A22" s="98"/>
      <c r="B22" s="97"/>
      <c r="C22" s="101"/>
      <c r="D22" s="104"/>
      <c r="E22" s="33">
        <v>2</v>
      </c>
      <c r="F22" s="34"/>
      <c r="G22" s="35"/>
      <c r="H22" s="36"/>
      <c r="I22" s="35"/>
      <c r="J22" s="36"/>
      <c r="K22" s="35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7"/>
    </row>
    <row r="23" spans="1:26" ht="19.149999999999999" customHeight="1" x14ac:dyDescent="0.15">
      <c r="A23" s="98"/>
      <c r="B23" s="97"/>
      <c r="C23" s="102"/>
      <c r="D23" s="105"/>
      <c r="E23" s="33">
        <v>3</v>
      </c>
      <c r="F23" s="34"/>
      <c r="G23" s="35"/>
      <c r="H23" s="36"/>
      <c r="I23" s="35"/>
      <c r="J23" s="36"/>
      <c r="K23" s="35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7"/>
    </row>
    <row r="24" spans="1:26" ht="19.149999999999999" customHeight="1" x14ac:dyDescent="0.15">
      <c r="A24" s="98"/>
      <c r="B24" s="97"/>
      <c r="C24" s="119" t="s">
        <v>17</v>
      </c>
      <c r="D24" s="104"/>
      <c r="E24" s="33">
        <v>1</v>
      </c>
      <c r="F24" s="34"/>
      <c r="G24" s="35"/>
      <c r="H24" s="36"/>
      <c r="I24" s="35"/>
      <c r="J24" s="36"/>
      <c r="K24" s="35"/>
      <c r="L24" s="36"/>
      <c r="M24" s="35"/>
      <c r="N24" s="36"/>
      <c r="O24" s="35"/>
      <c r="P24" s="36"/>
      <c r="Q24" s="35"/>
      <c r="R24" s="36"/>
      <c r="S24" s="35"/>
      <c r="T24" s="36"/>
      <c r="U24" s="35"/>
      <c r="V24" s="36"/>
      <c r="W24" s="35"/>
      <c r="X24" s="36"/>
      <c r="Y24" s="35"/>
      <c r="Z24" s="37"/>
    </row>
    <row r="25" spans="1:26" ht="19.149999999999999" customHeight="1" x14ac:dyDescent="0.15">
      <c r="A25" s="98"/>
      <c r="B25" s="97"/>
      <c r="C25" s="101"/>
      <c r="D25" s="104"/>
      <c r="E25" s="33">
        <v>2</v>
      </c>
      <c r="F25" s="34"/>
      <c r="G25" s="35"/>
      <c r="H25" s="36"/>
      <c r="I25" s="35"/>
      <c r="J25" s="36"/>
      <c r="K25" s="35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7"/>
    </row>
    <row r="26" spans="1:26" ht="19.149999999999999" customHeight="1" x14ac:dyDescent="0.15">
      <c r="A26" s="98"/>
      <c r="B26" s="97"/>
      <c r="C26" s="101"/>
      <c r="D26" s="104"/>
      <c r="E26" s="33">
        <v>3</v>
      </c>
      <c r="F26" s="34"/>
      <c r="G26" s="35"/>
      <c r="H26" s="36"/>
      <c r="I26" s="35"/>
      <c r="J26" s="36"/>
      <c r="K26" s="35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7"/>
    </row>
    <row r="27" spans="1:26" ht="19.149999999999999" customHeight="1" x14ac:dyDescent="0.15">
      <c r="A27" s="98"/>
      <c r="B27" s="97"/>
      <c r="C27" s="111" t="s">
        <v>87</v>
      </c>
      <c r="D27" s="112"/>
      <c r="E27" s="33">
        <v>1</v>
      </c>
      <c r="F27" s="34"/>
      <c r="G27" s="35"/>
      <c r="H27" s="36"/>
      <c r="I27" s="35"/>
      <c r="J27" s="36"/>
      <c r="K27" s="35"/>
      <c r="L27" s="36"/>
      <c r="M27" s="35"/>
      <c r="N27" s="36"/>
      <c r="O27" s="35"/>
      <c r="P27" s="36"/>
      <c r="Q27" s="35"/>
      <c r="R27" s="36"/>
      <c r="S27" s="35"/>
      <c r="T27" s="36"/>
      <c r="U27" s="35"/>
      <c r="V27" s="36"/>
      <c r="W27" s="35"/>
      <c r="X27" s="36"/>
      <c r="Y27" s="35"/>
      <c r="Z27" s="37"/>
    </row>
    <row r="28" spans="1:26" ht="19.149999999999999" customHeight="1" x14ac:dyDescent="0.15">
      <c r="A28" s="98"/>
      <c r="B28" s="97"/>
      <c r="C28" s="101"/>
      <c r="D28" s="104"/>
      <c r="E28" s="33">
        <v>2</v>
      </c>
      <c r="F28" s="34"/>
      <c r="G28" s="35"/>
      <c r="H28" s="36"/>
      <c r="I28" s="35"/>
      <c r="J28" s="36"/>
      <c r="K28" s="35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7"/>
    </row>
    <row r="29" spans="1:26" ht="19.149999999999999" customHeight="1" x14ac:dyDescent="0.15">
      <c r="A29" s="98"/>
      <c r="B29" s="97"/>
      <c r="C29" s="102"/>
      <c r="D29" s="105"/>
      <c r="E29" s="33">
        <v>3</v>
      </c>
      <c r="F29" s="34"/>
      <c r="G29" s="35"/>
      <c r="H29" s="36"/>
      <c r="I29" s="35"/>
      <c r="J29" s="36"/>
      <c r="K29" s="35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7"/>
    </row>
    <row r="30" spans="1:26" ht="19.149999999999999" customHeight="1" x14ac:dyDescent="0.15">
      <c r="A30" s="98"/>
      <c r="B30" s="97"/>
      <c r="C30" s="119" t="s">
        <v>88</v>
      </c>
      <c r="D30" s="104"/>
      <c r="E30" s="33">
        <v>1</v>
      </c>
      <c r="F30" s="34"/>
      <c r="G30" s="35"/>
      <c r="H30" s="36"/>
      <c r="I30" s="35"/>
      <c r="J30" s="36"/>
      <c r="K30" s="35"/>
      <c r="L30" s="36"/>
      <c r="M30" s="35"/>
      <c r="N30" s="36"/>
      <c r="O30" s="35"/>
      <c r="P30" s="36"/>
      <c r="Q30" s="35"/>
      <c r="R30" s="36"/>
      <c r="S30" s="35"/>
      <c r="T30" s="36"/>
      <c r="U30" s="35"/>
      <c r="V30" s="36"/>
      <c r="W30" s="35"/>
      <c r="X30" s="36"/>
      <c r="Y30" s="35"/>
      <c r="Z30" s="37"/>
    </row>
    <row r="31" spans="1:26" ht="19.149999999999999" customHeight="1" x14ac:dyDescent="0.15">
      <c r="A31" s="98"/>
      <c r="B31" s="97"/>
      <c r="C31" s="101"/>
      <c r="D31" s="104"/>
      <c r="E31" s="33">
        <v>2</v>
      </c>
      <c r="F31" s="34"/>
      <c r="G31" s="35"/>
      <c r="H31" s="36"/>
      <c r="I31" s="35"/>
      <c r="J31" s="36"/>
      <c r="K31" s="35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7"/>
    </row>
    <row r="32" spans="1:26" ht="19.149999999999999" customHeight="1" x14ac:dyDescent="0.15">
      <c r="A32" s="98"/>
      <c r="B32" s="97"/>
      <c r="C32" s="101"/>
      <c r="D32" s="104"/>
      <c r="E32" s="33">
        <v>3</v>
      </c>
      <c r="F32" s="34"/>
      <c r="G32" s="35"/>
      <c r="H32" s="36"/>
      <c r="I32" s="35"/>
      <c r="J32" s="36"/>
      <c r="K32" s="35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7"/>
    </row>
    <row r="33" spans="1:26" ht="19.149999999999999" customHeight="1" x14ac:dyDescent="0.15">
      <c r="A33" s="98"/>
      <c r="B33" s="97"/>
      <c r="C33" s="111" t="s">
        <v>89</v>
      </c>
      <c r="D33" s="112"/>
      <c r="E33" s="33">
        <v>1</v>
      </c>
      <c r="F33" s="34"/>
      <c r="G33" s="35"/>
      <c r="H33" s="36"/>
      <c r="I33" s="35"/>
      <c r="J33" s="36"/>
      <c r="K33" s="35"/>
      <c r="L33" s="36"/>
      <c r="M33" s="35"/>
      <c r="N33" s="36"/>
      <c r="O33" s="35"/>
      <c r="P33" s="36"/>
      <c r="Q33" s="35"/>
      <c r="R33" s="36"/>
      <c r="S33" s="35"/>
      <c r="T33" s="36"/>
      <c r="U33" s="35"/>
      <c r="V33" s="36"/>
      <c r="W33" s="35"/>
      <c r="X33" s="36"/>
      <c r="Y33" s="35"/>
      <c r="Z33" s="37"/>
    </row>
    <row r="34" spans="1:26" ht="19.149999999999999" customHeight="1" x14ac:dyDescent="0.15">
      <c r="A34" s="98"/>
      <c r="B34" s="97"/>
      <c r="C34" s="101"/>
      <c r="D34" s="104"/>
      <c r="E34" s="33">
        <v>2</v>
      </c>
      <c r="F34" s="34"/>
      <c r="G34" s="35"/>
      <c r="H34" s="36"/>
      <c r="I34" s="35"/>
      <c r="J34" s="36"/>
      <c r="K34" s="35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7"/>
    </row>
    <row r="35" spans="1:26" ht="19.149999999999999" customHeight="1" thickBot="1" x14ac:dyDescent="0.2">
      <c r="A35" s="98"/>
      <c r="B35" s="97"/>
      <c r="C35" s="117"/>
      <c r="D35" s="118"/>
      <c r="E35" s="108">
        <v>3</v>
      </c>
      <c r="F35" s="109"/>
      <c r="G35" s="110"/>
      <c r="H35" s="106"/>
      <c r="I35" s="110"/>
      <c r="J35" s="106"/>
      <c r="K35" s="110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7"/>
    </row>
    <row r="36" spans="1:26" ht="19.149999999999999" customHeight="1" x14ac:dyDescent="0.15">
      <c r="A36" s="98"/>
      <c r="B36" s="97"/>
      <c r="C36" s="111" t="s">
        <v>90</v>
      </c>
      <c r="D36" s="112"/>
      <c r="E36" s="33">
        <v>1</v>
      </c>
      <c r="F36" s="34"/>
      <c r="G36" s="35"/>
      <c r="H36" s="36"/>
      <c r="I36" s="35"/>
      <c r="J36" s="36"/>
      <c r="K36" s="35"/>
      <c r="L36" s="36"/>
      <c r="M36" s="35"/>
      <c r="N36" s="36"/>
      <c r="O36" s="35"/>
      <c r="P36" s="36"/>
      <c r="Q36" s="35"/>
      <c r="R36" s="36"/>
      <c r="S36" s="35"/>
      <c r="T36" s="36"/>
      <c r="U36" s="35"/>
      <c r="V36" s="36"/>
      <c r="W36" s="35"/>
      <c r="X36" s="36"/>
      <c r="Y36" s="35"/>
      <c r="Z36" s="37"/>
    </row>
    <row r="37" spans="1:26" ht="19.149999999999999" customHeight="1" x14ac:dyDescent="0.15">
      <c r="A37" s="98"/>
      <c r="B37" s="97"/>
      <c r="C37" s="101"/>
      <c r="D37" s="104"/>
      <c r="E37" s="33">
        <v>2</v>
      </c>
      <c r="F37" s="34"/>
      <c r="G37" s="35"/>
      <c r="H37" s="36"/>
      <c r="I37" s="35"/>
      <c r="J37" s="36"/>
      <c r="K37" s="35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7"/>
    </row>
    <row r="38" spans="1:26" ht="19.149999999999999" customHeight="1" thickBot="1" x14ac:dyDescent="0.2">
      <c r="A38" s="99"/>
      <c r="B38" s="100"/>
      <c r="C38" s="117"/>
      <c r="D38" s="118"/>
      <c r="E38" s="108">
        <v>3</v>
      </c>
      <c r="F38" s="109"/>
      <c r="G38" s="110"/>
      <c r="H38" s="106"/>
      <c r="I38" s="110"/>
      <c r="J38" s="106"/>
      <c r="K38" s="110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7"/>
    </row>
  </sheetData>
  <mergeCells count="242">
    <mergeCell ref="I33:J33"/>
    <mergeCell ref="K33:L33"/>
    <mergeCell ref="M33:N35"/>
    <mergeCell ref="O33:P35"/>
    <mergeCell ref="Q33:R35"/>
    <mergeCell ref="S33:T35"/>
    <mergeCell ref="U33:V35"/>
    <mergeCell ref="W33:X35"/>
    <mergeCell ref="Y33:Z35"/>
    <mergeCell ref="I34:J34"/>
    <mergeCell ref="K34:L34"/>
    <mergeCell ref="I35:J35"/>
    <mergeCell ref="K35:L35"/>
    <mergeCell ref="C36:D37"/>
    <mergeCell ref="C23:D23"/>
    <mergeCell ref="C26:D26"/>
    <mergeCell ref="C29:D29"/>
    <mergeCell ref="C32:D32"/>
    <mergeCell ref="C38:D38"/>
    <mergeCell ref="C33:D34"/>
    <mergeCell ref="E33:F33"/>
    <mergeCell ref="G33:H33"/>
    <mergeCell ref="E34:F34"/>
    <mergeCell ref="G34:H34"/>
    <mergeCell ref="C35:D35"/>
    <mergeCell ref="E35:F35"/>
    <mergeCell ref="G35:H35"/>
    <mergeCell ref="C30:D31"/>
    <mergeCell ref="C27:D28"/>
    <mergeCell ref="C24:D25"/>
    <mergeCell ref="C9:D10"/>
    <mergeCell ref="C12:D13"/>
    <mergeCell ref="C15:D16"/>
    <mergeCell ref="C18:D19"/>
    <mergeCell ref="C11:D11"/>
    <mergeCell ref="C14:D14"/>
    <mergeCell ref="C17:D17"/>
    <mergeCell ref="C20:D20"/>
    <mergeCell ref="C21:D22"/>
    <mergeCell ref="A9:B38"/>
    <mergeCell ref="S6:S8"/>
    <mergeCell ref="T6:T8"/>
    <mergeCell ref="U36:V38"/>
    <mergeCell ref="W36:X38"/>
    <mergeCell ref="Y36:Z38"/>
    <mergeCell ref="E37:F37"/>
    <mergeCell ref="G37:H37"/>
    <mergeCell ref="I37:J37"/>
    <mergeCell ref="K37:L37"/>
    <mergeCell ref="E38:F38"/>
    <mergeCell ref="G38:H38"/>
    <mergeCell ref="I38:J38"/>
    <mergeCell ref="K38:L38"/>
    <mergeCell ref="E36:F36"/>
    <mergeCell ref="G36:H36"/>
    <mergeCell ref="I36:J36"/>
    <mergeCell ref="K36:L36"/>
    <mergeCell ref="M36:N38"/>
    <mergeCell ref="O36:P38"/>
    <mergeCell ref="Q36:R38"/>
    <mergeCell ref="S36:T38"/>
    <mergeCell ref="U30:V32"/>
    <mergeCell ref="W30:X32"/>
    <mergeCell ref="Y30:Z32"/>
    <mergeCell ref="E31:F31"/>
    <mergeCell ref="G31:H31"/>
    <mergeCell ref="I31:J31"/>
    <mergeCell ref="K31:L31"/>
    <mergeCell ref="E32:F32"/>
    <mergeCell ref="G32:H32"/>
    <mergeCell ref="I32:J32"/>
    <mergeCell ref="K32:L32"/>
    <mergeCell ref="E30:F30"/>
    <mergeCell ref="G30:H30"/>
    <mergeCell ref="I30:J30"/>
    <mergeCell ref="K30:L30"/>
    <mergeCell ref="M30:N32"/>
    <mergeCell ref="O30:P32"/>
    <mergeCell ref="Q30:R32"/>
    <mergeCell ref="S30:T32"/>
    <mergeCell ref="U27:V29"/>
    <mergeCell ref="W27:X29"/>
    <mergeCell ref="Y27:Z29"/>
    <mergeCell ref="E28:F28"/>
    <mergeCell ref="G28:H28"/>
    <mergeCell ref="I28:J28"/>
    <mergeCell ref="K28:L28"/>
    <mergeCell ref="E29:F29"/>
    <mergeCell ref="G29:H29"/>
    <mergeCell ref="I29:J29"/>
    <mergeCell ref="K29:L29"/>
    <mergeCell ref="E27:F27"/>
    <mergeCell ref="G27:H27"/>
    <mergeCell ref="I27:J27"/>
    <mergeCell ref="K27:L27"/>
    <mergeCell ref="M27:N29"/>
    <mergeCell ref="O27:P29"/>
    <mergeCell ref="Q27:R29"/>
    <mergeCell ref="S27:T29"/>
    <mergeCell ref="U24:V26"/>
    <mergeCell ref="W24:X26"/>
    <mergeCell ref="Y24:Z26"/>
    <mergeCell ref="E25:F25"/>
    <mergeCell ref="G25:H25"/>
    <mergeCell ref="I25:J25"/>
    <mergeCell ref="K25:L25"/>
    <mergeCell ref="E26:F26"/>
    <mergeCell ref="G26:H26"/>
    <mergeCell ref="I26:J26"/>
    <mergeCell ref="K26:L26"/>
    <mergeCell ref="E24:F24"/>
    <mergeCell ref="G24:H24"/>
    <mergeCell ref="I24:J24"/>
    <mergeCell ref="K24:L24"/>
    <mergeCell ref="M24:N26"/>
    <mergeCell ref="O24:P26"/>
    <mergeCell ref="Q24:R26"/>
    <mergeCell ref="S24:T26"/>
    <mergeCell ref="U21:V23"/>
    <mergeCell ref="W21:X23"/>
    <mergeCell ref="Y21:Z23"/>
    <mergeCell ref="E22:F22"/>
    <mergeCell ref="G22:H22"/>
    <mergeCell ref="I22:J22"/>
    <mergeCell ref="K22:L22"/>
    <mergeCell ref="E23:F23"/>
    <mergeCell ref="G23:H23"/>
    <mergeCell ref="I23:J23"/>
    <mergeCell ref="K23:L23"/>
    <mergeCell ref="E21:F21"/>
    <mergeCell ref="G21:H21"/>
    <mergeCell ref="I21:J21"/>
    <mergeCell ref="K21:L21"/>
    <mergeCell ref="M21:N23"/>
    <mergeCell ref="O21:P23"/>
    <mergeCell ref="Q21:R23"/>
    <mergeCell ref="S21:T23"/>
    <mergeCell ref="U18:V20"/>
    <mergeCell ref="W18:X20"/>
    <mergeCell ref="Y18:Z20"/>
    <mergeCell ref="E19:F19"/>
    <mergeCell ref="G19:H19"/>
    <mergeCell ref="I19:J19"/>
    <mergeCell ref="K19:L19"/>
    <mergeCell ref="E20:F20"/>
    <mergeCell ref="G20:H20"/>
    <mergeCell ref="I20:J20"/>
    <mergeCell ref="K20:L20"/>
    <mergeCell ref="E18:F18"/>
    <mergeCell ref="G18:H18"/>
    <mergeCell ref="I18:J18"/>
    <mergeCell ref="K18:L18"/>
    <mergeCell ref="M18:N20"/>
    <mergeCell ref="O18:P20"/>
    <mergeCell ref="Q18:R20"/>
    <mergeCell ref="S18:T20"/>
    <mergeCell ref="W15:X17"/>
    <mergeCell ref="Y15:Z17"/>
    <mergeCell ref="E17:F17"/>
    <mergeCell ref="G17:H17"/>
    <mergeCell ref="I17:J17"/>
    <mergeCell ref="K17:L17"/>
    <mergeCell ref="G16:H16"/>
    <mergeCell ref="G15:H15"/>
    <mergeCell ref="I15:J15"/>
    <mergeCell ref="K15:L15"/>
    <mergeCell ref="E16:F16"/>
    <mergeCell ref="I16:J16"/>
    <mergeCell ref="K16:L16"/>
    <mergeCell ref="E15:F15"/>
    <mergeCell ref="M15:N17"/>
    <mergeCell ref="O15:P17"/>
    <mergeCell ref="Q15:R17"/>
    <mergeCell ref="S15:T17"/>
    <mergeCell ref="U15:V17"/>
    <mergeCell ref="A5:B8"/>
    <mergeCell ref="C5:D8"/>
    <mergeCell ref="E5:F8"/>
    <mergeCell ref="G5:H8"/>
    <mergeCell ref="I5:J8"/>
    <mergeCell ref="K5:L8"/>
    <mergeCell ref="M5:N8"/>
    <mergeCell ref="O5:P8"/>
    <mergeCell ref="Q5:V5"/>
    <mergeCell ref="Q6:R8"/>
    <mergeCell ref="U6:V8"/>
    <mergeCell ref="E14:F14"/>
    <mergeCell ref="E13:F13"/>
    <mergeCell ref="M12:N14"/>
    <mergeCell ref="O12:P14"/>
    <mergeCell ref="Q12:R14"/>
    <mergeCell ref="S12:T14"/>
    <mergeCell ref="U12:V14"/>
    <mergeCell ref="E10:F10"/>
    <mergeCell ref="E11:F11"/>
    <mergeCell ref="E12:F12"/>
    <mergeCell ref="G10:H10"/>
    <mergeCell ref="I10:J10"/>
    <mergeCell ref="K10:L10"/>
    <mergeCell ref="G14:H14"/>
    <mergeCell ref="I14:J14"/>
    <mergeCell ref="K14:L14"/>
    <mergeCell ref="W2:Z2"/>
    <mergeCell ref="A3:F3"/>
    <mergeCell ref="A4:F4"/>
    <mergeCell ref="A2:F2"/>
    <mergeCell ref="G2:V2"/>
    <mergeCell ref="G4:J4"/>
    <mergeCell ref="G3:J3"/>
    <mergeCell ref="K4:M4"/>
    <mergeCell ref="N4:P4"/>
    <mergeCell ref="Q4:S4"/>
    <mergeCell ref="V4:Z4"/>
    <mergeCell ref="T4:U4"/>
    <mergeCell ref="X3:Y3"/>
    <mergeCell ref="S3:T3"/>
    <mergeCell ref="Q3:R3"/>
    <mergeCell ref="V3:W3"/>
    <mergeCell ref="W5:X8"/>
    <mergeCell ref="Y5:Z8"/>
    <mergeCell ref="E9:F9"/>
    <mergeCell ref="W9:X11"/>
    <mergeCell ref="Y9:Z11"/>
    <mergeCell ref="G11:H11"/>
    <mergeCell ref="I11:J11"/>
    <mergeCell ref="K11:L11"/>
    <mergeCell ref="G12:H12"/>
    <mergeCell ref="I12:J12"/>
    <mergeCell ref="K12:L12"/>
    <mergeCell ref="G9:H9"/>
    <mergeCell ref="I9:J9"/>
    <mergeCell ref="K9:L9"/>
    <mergeCell ref="W12:X14"/>
    <mergeCell ref="G13:H13"/>
    <mergeCell ref="I13:J13"/>
    <mergeCell ref="K13:L13"/>
    <mergeCell ref="Y12:Z14"/>
    <mergeCell ref="M9:N11"/>
    <mergeCell ref="O9:P11"/>
    <mergeCell ref="Q9:R11"/>
    <mergeCell ref="S9:T11"/>
    <mergeCell ref="U9:V11"/>
  </mergeCells>
  <phoneticPr fontId="2"/>
  <pageMargins left="0.7" right="0.7" top="0.75" bottom="0.75" header="0.3" footer="0.3"/>
  <pageSetup paperSize="9" orientation="portrait" horizontalDpi="4294967293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2049" r:id="rId4">
          <objectPr defaultSize="0" autoPict="0" r:id="rId5">
            <anchor moveWithCells="1">
              <from>
                <xdr:col>22</xdr:col>
                <xdr:colOff>85725</xdr:colOff>
                <xdr:row>6</xdr:row>
                <xdr:rowOff>180975</xdr:rowOff>
              </from>
              <to>
                <xdr:col>23</xdr:col>
                <xdr:colOff>171450</xdr:colOff>
                <xdr:row>7</xdr:row>
                <xdr:rowOff>209550</xdr:rowOff>
              </to>
            </anchor>
          </objectPr>
        </oleObject>
      </mc:Choice>
      <mc:Fallback>
        <oleObject progId="Equation.3" shapeId="2049" r:id="rId4"/>
      </mc:Fallback>
    </mc:AlternateContent>
    <mc:AlternateContent xmlns:mc="http://schemas.openxmlformats.org/markup-compatibility/2006">
      <mc:Choice Requires="x14">
        <oleObject progId="Equation.3" shapeId="2050" r:id="rId6">
          <objectPr defaultSize="0" autoPict="0" r:id="rId7">
            <anchor moveWithCells="1">
              <from>
                <xdr:col>14</xdr:col>
                <xdr:colOff>104775</xdr:colOff>
                <xdr:row>6</xdr:row>
                <xdr:rowOff>133350</xdr:rowOff>
              </from>
              <to>
                <xdr:col>15</xdr:col>
                <xdr:colOff>133350</xdr:colOff>
                <xdr:row>7</xdr:row>
                <xdr:rowOff>47625</xdr:rowOff>
              </to>
            </anchor>
          </objectPr>
        </oleObject>
      </mc:Choice>
      <mc:Fallback>
        <oleObject progId="Equation.3" shapeId="2050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8"/>
  <sheetViews>
    <sheetView topLeftCell="B1" workbookViewId="0">
      <selection activeCell="V3" sqref="V3:W3"/>
    </sheetView>
  </sheetViews>
  <sheetFormatPr defaultColWidth="3.625" defaultRowHeight="12" customHeight="1" x14ac:dyDescent="0.15"/>
  <cols>
    <col min="1" max="2" width="3.5" style="1" customWidth="1"/>
    <col min="3" max="6" width="3" style="1" customWidth="1"/>
    <col min="7" max="26" width="3.5" style="1" customWidth="1"/>
    <col min="27" max="30" width="3.625" style="1"/>
    <col min="31" max="32" width="8" style="1" customWidth="1"/>
    <col min="33" max="16384" width="3.625" style="1"/>
  </cols>
  <sheetData>
    <row r="1" spans="1:32" ht="13.5" thickBot="1" x14ac:dyDescent="0.2"/>
    <row r="2" spans="1:32" ht="18.75" x14ac:dyDescent="0.15">
      <c r="A2" s="46" t="s">
        <v>0</v>
      </c>
      <c r="B2" s="47"/>
      <c r="C2" s="47"/>
      <c r="D2" s="47"/>
      <c r="E2" s="47"/>
      <c r="F2" s="47"/>
      <c r="G2" s="48" t="s">
        <v>36</v>
      </c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50"/>
      <c r="W2" s="40" t="s">
        <v>102</v>
      </c>
      <c r="X2" s="40"/>
      <c r="Y2" s="40"/>
      <c r="Z2" s="41"/>
    </row>
    <row r="3" spans="1:32" ht="15" x14ac:dyDescent="0.15">
      <c r="A3" s="42" t="s">
        <v>1</v>
      </c>
      <c r="B3" s="43"/>
      <c r="C3" s="43"/>
      <c r="D3" s="43"/>
      <c r="E3" s="43"/>
      <c r="F3" s="43"/>
      <c r="G3" s="54" t="s">
        <v>2</v>
      </c>
      <c r="H3" s="55"/>
      <c r="I3" s="55"/>
      <c r="J3" s="55"/>
      <c r="K3" s="6"/>
      <c r="L3" s="4" t="s">
        <v>9</v>
      </c>
      <c r="M3" s="6"/>
      <c r="N3" s="4" t="s">
        <v>10</v>
      </c>
      <c r="O3" s="3"/>
      <c r="P3" s="7" t="s">
        <v>11</v>
      </c>
      <c r="Q3" s="65" t="s">
        <v>3</v>
      </c>
      <c r="R3" s="66"/>
      <c r="S3" s="64"/>
      <c r="T3" s="43"/>
      <c r="U3" s="5" t="s">
        <v>12</v>
      </c>
      <c r="V3" s="65" t="s">
        <v>4</v>
      </c>
      <c r="W3" s="66"/>
      <c r="X3" s="64"/>
      <c r="Y3" s="43"/>
      <c r="Z3" s="8" t="s">
        <v>8</v>
      </c>
    </row>
    <row r="4" spans="1:32" ht="15.75" thickBot="1" x14ac:dyDescent="0.2">
      <c r="A4" s="44" t="s">
        <v>5</v>
      </c>
      <c r="B4" s="45"/>
      <c r="C4" s="45"/>
      <c r="D4" s="45"/>
      <c r="E4" s="45"/>
      <c r="F4" s="45"/>
      <c r="G4" s="120" t="s">
        <v>14</v>
      </c>
      <c r="H4" s="121"/>
      <c r="I4" s="121"/>
      <c r="J4" s="122"/>
      <c r="K4" s="56" t="s">
        <v>13</v>
      </c>
      <c r="L4" s="57"/>
      <c r="M4" s="57"/>
      <c r="N4" s="58" t="s">
        <v>7</v>
      </c>
      <c r="O4" s="57"/>
      <c r="P4" s="57"/>
      <c r="Q4" s="58" t="s">
        <v>15</v>
      </c>
      <c r="R4" s="57"/>
      <c r="S4" s="57"/>
      <c r="T4" s="62" t="s">
        <v>6</v>
      </c>
      <c r="U4" s="63"/>
      <c r="V4" s="59"/>
      <c r="W4" s="60"/>
      <c r="X4" s="60"/>
      <c r="Y4" s="60"/>
      <c r="Z4" s="61"/>
    </row>
    <row r="5" spans="1:32" ht="18" customHeight="1" x14ac:dyDescent="0.15">
      <c r="A5" s="67"/>
      <c r="B5" s="68"/>
      <c r="C5" s="70" t="s">
        <v>22</v>
      </c>
      <c r="D5" s="71"/>
      <c r="E5" s="70" t="s">
        <v>23</v>
      </c>
      <c r="F5" s="71"/>
      <c r="G5" s="76" t="s">
        <v>24</v>
      </c>
      <c r="H5" s="77"/>
      <c r="I5" s="76" t="s">
        <v>25</v>
      </c>
      <c r="J5" s="77"/>
      <c r="K5" s="76" t="s">
        <v>26</v>
      </c>
      <c r="L5" s="77"/>
      <c r="M5" s="76" t="s">
        <v>98</v>
      </c>
      <c r="N5" s="77"/>
      <c r="O5" s="82" t="s">
        <v>35</v>
      </c>
      <c r="P5" s="77"/>
      <c r="Q5" s="83" t="s">
        <v>28</v>
      </c>
      <c r="R5" s="47"/>
      <c r="S5" s="84"/>
      <c r="T5" s="84"/>
      <c r="U5" s="47"/>
      <c r="V5" s="85"/>
      <c r="W5" s="27" t="s">
        <v>34</v>
      </c>
      <c r="X5" s="28"/>
      <c r="Y5" s="30" t="s">
        <v>33</v>
      </c>
      <c r="Z5" s="31"/>
    </row>
    <row r="6" spans="1:32" ht="18" customHeight="1" x14ac:dyDescent="0.15">
      <c r="A6" s="69"/>
      <c r="B6" s="36"/>
      <c r="C6" s="72"/>
      <c r="D6" s="73"/>
      <c r="E6" s="72"/>
      <c r="F6" s="73"/>
      <c r="G6" s="78"/>
      <c r="H6" s="79"/>
      <c r="I6" s="78"/>
      <c r="J6" s="79"/>
      <c r="K6" s="78"/>
      <c r="L6" s="79"/>
      <c r="M6" s="78"/>
      <c r="N6" s="79"/>
      <c r="O6" s="78"/>
      <c r="P6" s="79"/>
      <c r="Q6" s="86" t="s">
        <v>29</v>
      </c>
      <c r="R6" s="87"/>
      <c r="S6" s="86" t="s">
        <v>31</v>
      </c>
      <c r="T6" s="103" t="s">
        <v>32</v>
      </c>
      <c r="U6" s="92" t="s">
        <v>30</v>
      </c>
      <c r="V6" s="93"/>
      <c r="W6" s="29"/>
      <c r="X6" s="29"/>
      <c r="Y6" s="29"/>
      <c r="Z6" s="32"/>
    </row>
    <row r="7" spans="1:32" ht="18" customHeight="1" x14ac:dyDescent="0.15">
      <c r="A7" s="69"/>
      <c r="B7" s="36"/>
      <c r="C7" s="72"/>
      <c r="D7" s="73"/>
      <c r="E7" s="72"/>
      <c r="F7" s="73"/>
      <c r="G7" s="78"/>
      <c r="H7" s="79"/>
      <c r="I7" s="78"/>
      <c r="J7" s="79"/>
      <c r="K7" s="78"/>
      <c r="L7" s="79"/>
      <c r="M7" s="78"/>
      <c r="N7" s="79"/>
      <c r="O7" s="78"/>
      <c r="P7" s="79"/>
      <c r="Q7" s="88"/>
      <c r="R7" s="89"/>
      <c r="S7" s="101"/>
      <c r="T7" s="104"/>
      <c r="U7" s="89"/>
      <c r="V7" s="94"/>
      <c r="W7" s="29"/>
      <c r="X7" s="29"/>
      <c r="Y7" s="29"/>
      <c r="Z7" s="32"/>
    </row>
    <row r="8" spans="1:32" ht="18" customHeight="1" x14ac:dyDescent="0.15">
      <c r="A8" s="69"/>
      <c r="B8" s="36"/>
      <c r="C8" s="74"/>
      <c r="D8" s="75"/>
      <c r="E8" s="74"/>
      <c r="F8" s="75"/>
      <c r="G8" s="80"/>
      <c r="H8" s="81"/>
      <c r="I8" s="80"/>
      <c r="J8" s="81"/>
      <c r="K8" s="80"/>
      <c r="L8" s="81"/>
      <c r="M8" s="80"/>
      <c r="N8" s="81"/>
      <c r="O8" s="80"/>
      <c r="P8" s="81"/>
      <c r="Q8" s="90"/>
      <c r="R8" s="91"/>
      <c r="S8" s="102"/>
      <c r="T8" s="105"/>
      <c r="U8" s="91"/>
      <c r="V8" s="95"/>
      <c r="W8" s="29"/>
      <c r="X8" s="29"/>
      <c r="Y8" s="29"/>
      <c r="Z8" s="32"/>
      <c r="AE8" s="19" t="s">
        <v>92</v>
      </c>
      <c r="AF8" s="19" t="s">
        <v>93</v>
      </c>
    </row>
    <row r="9" spans="1:32" ht="19.149999999999999" customHeight="1" x14ac:dyDescent="0.15">
      <c r="A9" s="96" t="s">
        <v>21</v>
      </c>
      <c r="B9" s="123"/>
      <c r="C9" s="111" t="s">
        <v>16</v>
      </c>
      <c r="D9" s="112"/>
      <c r="E9" s="33">
        <v>1</v>
      </c>
      <c r="F9" s="34"/>
      <c r="G9" s="125">
        <v>1730</v>
      </c>
      <c r="H9" s="34"/>
      <c r="I9" s="125">
        <v>4.53</v>
      </c>
      <c r="J9" s="34"/>
      <c r="K9" s="126">
        <f>G9/I9</f>
        <v>381.89845474613685</v>
      </c>
      <c r="L9" s="127"/>
      <c r="M9" s="126">
        <f>AVERAGE(K9:L11)</f>
        <v>381.54303659588805</v>
      </c>
      <c r="N9" s="34"/>
      <c r="O9" s="126">
        <f>(2*980*C11)^0.5</f>
        <v>131.33164127505603</v>
      </c>
      <c r="P9" s="127"/>
      <c r="Q9" s="125">
        <v>1</v>
      </c>
      <c r="R9" s="34"/>
      <c r="S9" s="134"/>
      <c r="T9" s="135"/>
      <c r="U9" s="129">
        <f>1*1*PI()</f>
        <v>3.1415926535897931</v>
      </c>
      <c r="V9" s="130"/>
      <c r="W9" s="129">
        <f>M9/U9/O9</f>
        <v>0.92474988794739088</v>
      </c>
      <c r="X9" s="130"/>
      <c r="Y9" s="126">
        <f>C11/Q9</f>
        <v>8.8000000000000007</v>
      </c>
      <c r="Z9" s="133"/>
      <c r="AE9" s="19">
        <v>8.8000000000000007</v>
      </c>
      <c r="AF9" s="19">
        <v>0.92500000000000004</v>
      </c>
    </row>
    <row r="10" spans="1:32" ht="19.149999999999999" customHeight="1" x14ac:dyDescent="0.15">
      <c r="A10" s="98"/>
      <c r="B10" s="123"/>
      <c r="C10" s="101"/>
      <c r="D10" s="104"/>
      <c r="E10" s="33">
        <v>2</v>
      </c>
      <c r="F10" s="34"/>
      <c r="G10" s="128">
        <v>1800</v>
      </c>
      <c r="H10" s="33"/>
      <c r="I10" s="128">
        <v>4.72</v>
      </c>
      <c r="J10" s="33"/>
      <c r="K10" s="126">
        <f t="shared" ref="K10:K32" si="0">G10/I10</f>
        <v>381.35593220338984</v>
      </c>
      <c r="L10" s="127"/>
      <c r="M10" s="34"/>
      <c r="N10" s="34"/>
      <c r="O10" s="127"/>
      <c r="P10" s="127"/>
      <c r="Q10" s="34"/>
      <c r="R10" s="34"/>
      <c r="S10" s="34"/>
      <c r="T10" s="34"/>
      <c r="U10" s="130"/>
      <c r="V10" s="130"/>
      <c r="W10" s="130"/>
      <c r="X10" s="130"/>
      <c r="Y10" s="127"/>
      <c r="Z10" s="133"/>
      <c r="AE10" s="19">
        <v>4.5</v>
      </c>
      <c r="AF10" s="19">
        <v>0.89900000000000002</v>
      </c>
    </row>
    <row r="11" spans="1:32" ht="19.149999999999999" customHeight="1" x14ac:dyDescent="0.15">
      <c r="A11" s="98"/>
      <c r="B11" s="123"/>
      <c r="C11" s="138">
        <v>8.8000000000000007</v>
      </c>
      <c r="D11" s="139"/>
      <c r="E11" s="33">
        <v>3</v>
      </c>
      <c r="F11" s="34"/>
      <c r="G11" s="128">
        <v>1720</v>
      </c>
      <c r="H11" s="33"/>
      <c r="I11" s="128">
        <v>4.51</v>
      </c>
      <c r="J11" s="33"/>
      <c r="K11" s="126">
        <f t="shared" si="0"/>
        <v>381.37472283813747</v>
      </c>
      <c r="L11" s="127"/>
      <c r="M11" s="34"/>
      <c r="N11" s="34"/>
      <c r="O11" s="127"/>
      <c r="P11" s="127"/>
      <c r="Q11" s="34"/>
      <c r="R11" s="34"/>
      <c r="S11" s="34"/>
      <c r="T11" s="34"/>
      <c r="U11" s="130"/>
      <c r="V11" s="130"/>
      <c r="W11" s="130"/>
      <c r="X11" s="130"/>
      <c r="Y11" s="127"/>
      <c r="Z11" s="133"/>
      <c r="AE11" s="19">
        <v>5.9</v>
      </c>
      <c r="AF11" s="19">
        <v>0.86599999999999999</v>
      </c>
    </row>
    <row r="12" spans="1:32" ht="19.149999999999999" customHeight="1" x14ac:dyDescent="0.15">
      <c r="A12" s="98"/>
      <c r="B12" s="123"/>
      <c r="C12" s="111" t="s">
        <v>20</v>
      </c>
      <c r="D12" s="112"/>
      <c r="E12" s="33">
        <v>1</v>
      </c>
      <c r="F12" s="34"/>
      <c r="G12" s="128">
        <v>1790</v>
      </c>
      <c r="H12" s="33"/>
      <c r="I12" s="128">
        <v>6.73</v>
      </c>
      <c r="J12" s="33"/>
      <c r="K12" s="126">
        <f t="shared" si="0"/>
        <v>265.97325408618127</v>
      </c>
      <c r="L12" s="127"/>
      <c r="M12" s="126">
        <f t="shared" ref="M12" si="1">AVERAGE(K12:L14)</f>
        <v>265.27304478233305</v>
      </c>
      <c r="N12" s="34"/>
      <c r="O12" s="131">
        <f t="shared" ref="O12" si="2">(2*980*C14)^0.5</f>
        <v>93.914855054991165</v>
      </c>
      <c r="P12" s="132"/>
      <c r="Q12" s="125">
        <v>1</v>
      </c>
      <c r="R12" s="34"/>
      <c r="S12" s="38"/>
      <c r="T12" s="39"/>
      <c r="U12" s="129">
        <f t="shared" ref="U12" si="3">1*1*PI()</f>
        <v>3.1415926535897931</v>
      </c>
      <c r="V12" s="130"/>
      <c r="W12" s="129">
        <f t="shared" ref="W12" si="4">M12/U12/O12</f>
        <v>0.89910198597281954</v>
      </c>
      <c r="X12" s="130"/>
      <c r="Y12" s="126">
        <f t="shared" ref="Y12" si="5">C14/Q12</f>
        <v>4.5</v>
      </c>
      <c r="Z12" s="133"/>
      <c r="AE12" s="19">
        <v>8.1999999999999993</v>
      </c>
      <c r="AF12" s="19">
        <v>0.89400000000000002</v>
      </c>
    </row>
    <row r="13" spans="1:32" ht="19.149999999999999" customHeight="1" x14ac:dyDescent="0.15">
      <c r="A13" s="98"/>
      <c r="B13" s="123"/>
      <c r="C13" s="101"/>
      <c r="D13" s="104"/>
      <c r="E13" s="33">
        <v>2</v>
      </c>
      <c r="F13" s="34"/>
      <c r="G13" s="128">
        <v>1920</v>
      </c>
      <c r="H13" s="33"/>
      <c r="I13" s="128">
        <v>7.23</v>
      </c>
      <c r="J13" s="33"/>
      <c r="K13" s="126">
        <f t="shared" si="0"/>
        <v>265.5601659751037</v>
      </c>
      <c r="L13" s="127"/>
      <c r="M13" s="34"/>
      <c r="N13" s="34"/>
      <c r="O13" s="132"/>
      <c r="P13" s="132"/>
      <c r="Q13" s="34"/>
      <c r="R13" s="34"/>
      <c r="S13" s="36"/>
      <c r="T13" s="36"/>
      <c r="U13" s="130"/>
      <c r="V13" s="130"/>
      <c r="W13" s="130"/>
      <c r="X13" s="130"/>
      <c r="Y13" s="127"/>
      <c r="Z13" s="133"/>
      <c r="AE13" s="19">
        <v>31.7</v>
      </c>
      <c r="AF13" s="19">
        <v>0.83399999999999996</v>
      </c>
    </row>
    <row r="14" spans="1:32" ht="19.149999999999999" customHeight="1" x14ac:dyDescent="0.15">
      <c r="A14" s="98"/>
      <c r="B14" s="123"/>
      <c r="C14" s="138">
        <v>4.5</v>
      </c>
      <c r="D14" s="139"/>
      <c r="E14" s="33">
        <v>3</v>
      </c>
      <c r="F14" s="34"/>
      <c r="G14" s="128">
        <v>1850</v>
      </c>
      <c r="H14" s="33"/>
      <c r="I14" s="128">
        <v>7</v>
      </c>
      <c r="J14" s="33"/>
      <c r="K14" s="126">
        <f t="shared" si="0"/>
        <v>264.28571428571428</v>
      </c>
      <c r="L14" s="127"/>
      <c r="M14" s="34"/>
      <c r="N14" s="34"/>
      <c r="O14" s="132"/>
      <c r="P14" s="132"/>
      <c r="Q14" s="34"/>
      <c r="R14" s="34"/>
      <c r="S14" s="36"/>
      <c r="T14" s="36"/>
      <c r="U14" s="130"/>
      <c r="V14" s="130"/>
      <c r="W14" s="130"/>
      <c r="X14" s="130"/>
      <c r="Y14" s="127"/>
      <c r="Z14" s="133"/>
      <c r="AE14" s="19">
        <v>15.3</v>
      </c>
      <c r="AF14" s="19">
        <v>0.84599999999999997</v>
      </c>
    </row>
    <row r="15" spans="1:32" ht="19.149999999999999" customHeight="1" x14ac:dyDescent="0.15">
      <c r="A15" s="98"/>
      <c r="B15" s="123"/>
      <c r="C15" s="111" t="s">
        <v>86</v>
      </c>
      <c r="D15" s="112"/>
      <c r="E15" s="33">
        <v>1</v>
      </c>
      <c r="F15" s="34"/>
      <c r="G15" s="128">
        <v>1830</v>
      </c>
      <c r="H15" s="33"/>
      <c r="I15" s="128">
        <v>6.27</v>
      </c>
      <c r="J15" s="33"/>
      <c r="K15" s="126">
        <f t="shared" si="0"/>
        <v>291.86602870813397</v>
      </c>
      <c r="L15" s="127"/>
      <c r="M15" s="126">
        <f t="shared" ref="M15" si="6">AVERAGE(K15:L17)</f>
        <v>292.70441633777506</v>
      </c>
      <c r="N15" s="34"/>
      <c r="O15" s="131">
        <f t="shared" ref="O15" si="7">(2*980*C17)^0.5</f>
        <v>107.53604047016051</v>
      </c>
      <c r="P15" s="132"/>
      <c r="Q15" s="125">
        <v>1</v>
      </c>
      <c r="R15" s="34"/>
      <c r="S15" s="38"/>
      <c r="T15" s="39"/>
      <c r="U15" s="129">
        <f t="shared" ref="U15" si="8">1*1*PI()</f>
        <v>3.1415926535897931</v>
      </c>
      <c r="V15" s="130"/>
      <c r="W15" s="129">
        <f t="shared" ref="W15" si="9">M15/U15/O15</f>
        <v>0.86641379990016842</v>
      </c>
      <c r="X15" s="130"/>
      <c r="Y15" s="126">
        <f t="shared" ref="Y15" si="10">C17/Q15</f>
        <v>5.9</v>
      </c>
      <c r="Z15" s="133"/>
      <c r="AE15" s="19">
        <v>19.100000000000001</v>
      </c>
      <c r="AF15" s="19">
        <v>0.82799999999999996</v>
      </c>
    </row>
    <row r="16" spans="1:32" ht="19.149999999999999" customHeight="1" x14ac:dyDescent="0.15">
      <c r="A16" s="98"/>
      <c r="B16" s="123"/>
      <c r="C16" s="101"/>
      <c r="D16" s="104"/>
      <c r="E16" s="33">
        <v>2</v>
      </c>
      <c r="F16" s="34"/>
      <c r="G16" s="128">
        <v>1660</v>
      </c>
      <c r="H16" s="33"/>
      <c r="I16" s="128">
        <v>5.67</v>
      </c>
      <c r="J16" s="33"/>
      <c r="K16" s="126">
        <f t="shared" si="0"/>
        <v>292.76895943562613</v>
      </c>
      <c r="L16" s="127"/>
      <c r="M16" s="34"/>
      <c r="N16" s="34"/>
      <c r="O16" s="132"/>
      <c r="P16" s="132"/>
      <c r="Q16" s="34"/>
      <c r="R16" s="34"/>
      <c r="S16" s="36"/>
      <c r="T16" s="36"/>
      <c r="U16" s="130"/>
      <c r="V16" s="130"/>
      <c r="W16" s="130"/>
      <c r="X16" s="130"/>
      <c r="Y16" s="127"/>
      <c r="Z16" s="133"/>
      <c r="AE16" s="19">
        <v>25.1</v>
      </c>
      <c r="AF16" s="19">
        <v>0.82799999999999996</v>
      </c>
    </row>
    <row r="17" spans="1:32" ht="19.149999999999999" customHeight="1" x14ac:dyDescent="0.15">
      <c r="A17" s="98"/>
      <c r="B17" s="123"/>
      <c r="C17" s="140">
        <v>5.9</v>
      </c>
      <c r="D17" s="141"/>
      <c r="E17" s="33">
        <v>3</v>
      </c>
      <c r="F17" s="34"/>
      <c r="G17" s="128">
        <v>1890</v>
      </c>
      <c r="H17" s="33"/>
      <c r="I17" s="128">
        <v>6.44</v>
      </c>
      <c r="J17" s="33"/>
      <c r="K17" s="126">
        <f t="shared" si="0"/>
        <v>293.47826086956519</v>
      </c>
      <c r="L17" s="127"/>
      <c r="M17" s="34"/>
      <c r="N17" s="34"/>
      <c r="O17" s="132"/>
      <c r="P17" s="132"/>
      <c r="Q17" s="34"/>
      <c r="R17" s="34"/>
      <c r="S17" s="36"/>
      <c r="T17" s="36"/>
      <c r="U17" s="130"/>
      <c r="V17" s="130"/>
      <c r="W17" s="130"/>
      <c r="X17" s="130"/>
      <c r="Y17" s="127"/>
      <c r="Z17" s="133"/>
      <c r="AE17" s="26"/>
      <c r="AF17" s="26"/>
    </row>
    <row r="18" spans="1:32" ht="19.149999999999999" customHeight="1" x14ac:dyDescent="0.15">
      <c r="A18" s="98"/>
      <c r="B18" s="123"/>
      <c r="C18" s="111" t="s">
        <v>19</v>
      </c>
      <c r="D18" s="112"/>
      <c r="E18" s="33">
        <v>1</v>
      </c>
      <c r="F18" s="34"/>
      <c r="G18" s="128">
        <v>1810</v>
      </c>
      <c r="H18" s="33"/>
      <c r="I18" s="128">
        <v>5.07</v>
      </c>
      <c r="J18" s="33"/>
      <c r="K18" s="126">
        <f t="shared" si="0"/>
        <v>357.00197238658774</v>
      </c>
      <c r="L18" s="127"/>
      <c r="M18" s="126">
        <f t="shared" ref="M18" si="11">AVERAGE(K18:L20)</f>
        <v>356.02770721987298</v>
      </c>
      <c r="N18" s="34"/>
      <c r="O18" s="131">
        <f t="shared" ref="O18" si="12">(2*980*C20)^0.5</f>
        <v>126.77539193392383</v>
      </c>
      <c r="P18" s="132"/>
      <c r="Q18" s="125">
        <v>1</v>
      </c>
      <c r="R18" s="34"/>
      <c r="S18" s="38"/>
      <c r="T18" s="39"/>
      <c r="U18" s="129">
        <f t="shared" ref="U18" si="13">1*1*PI()</f>
        <v>3.1415926535897931</v>
      </c>
      <c r="V18" s="130"/>
      <c r="W18" s="129">
        <f t="shared" ref="W18" si="14">M18/U18/O18</f>
        <v>0.89392063581629921</v>
      </c>
      <c r="X18" s="130"/>
      <c r="Y18" s="126">
        <f t="shared" ref="Y18" si="15">C20/Q18</f>
        <v>8.1999999999999993</v>
      </c>
      <c r="Z18" s="133"/>
      <c r="AE18" s="26"/>
      <c r="AF18" s="26"/>
    </row>
    <row r="19" spans="1:32" ht="19.149999999999999" customHeight="1" x14ac:dyDescent="0.15">
      <c r="A19" s="98"/>
      <c r="B19" s="123"/>
      <c r="C19" s="101"/>
      <c r="D19" s="104"/>
      <c r="E19" s="33">
        <v>2</v>
      </c>
      <c r="F19" s="34"/>
      <c r="G19" s="128">
        <v>1670</v>
      </c>
      <c r="H19" s="33"/>
      <c r="I19" s="128">
        <v>4.68</v>
      </c>
      <c r="J19" s="33"/>
      <c r="K19" s="126">
        <f t="shared" si="0"/>
        <v>356.83760683760687</v>
      </c>
      <c r="L19" s="127"/>
      <c r="M19" s="34"/>
      <c r="N19" s="34"/>
      <c r="O19" s="132"/>
      <c r="P19" s="132"/>
      <c r="Q19" s="34"/>
      <c r="R19" s="34"/>
      <c r="S19" s="36"/>
      <c r="T19" s="36"/>
      <c r="U19" s="130"/>
      <c r="V19" s="130"/>
      <c r="W19" s="130"/>
      <c r="X19" s="130"/>
      <c r="Y19" s="127"/>
      <c r="Z19" s="133"/>
      <c r="AE19" s="26"/>
      <c r="AF19" s="26"/>
    </row>
    <row r="20" spans="1:32" ht="19.149999999999999" customHeight="1" x14ac:dyDescent="0.15">
      <c r="A20" s="98"/>
      <c r="B20" s="123"/>
      <c r="C20" s="138">
        <v>8.1999999999999993</v>
      </c>
      <c r="D20" s="139"/>
      <c r="E20" s="33">
        <v>3</v>
      </c>
      <c r="F20" s="34"/>
      <c r="G20" s="128">
        <v>1920</v>
      </c>
      <c r="H20" s="33"/>
      <c r="I20" s="128">
        <v>5.42</v>
      </c>
      <c r="J20" s="33"/>
      <c r="K20" s="126">
        <f t="shared" si="0"/>
        <v>354.24354243542433</v>
      </c>
      <c r="L20" s="127"/>
      <c r="M20" s="34"/>
      <c r="N20" s="34"/>
      <c r="O20" s="132"/>
      <c r="P20" s="132"/>
      <c r="Q20" s="34"/>
      <c r="R20" s="34"/>
      <c r="S20" s="36"/>
      <c r="T20" s="36"/>
      <c r="U20" s="130"/>
      <c r="V20" s="130"/>
      <c r="W20" s="130"/>
      <c r="X20" s="130"/>
      <c r="Y20" s="127"/>
      <c r="Z20" s="133"/>
      <c r="AE20" s="2"/>
      <c r="AF20" s="2"/>
    </row>
    <row r="21" spans="1:32" ht="19.149999999999999" customHeight="1" x14ac:dyDescent="0.15">
      <c r="A21" s="98"/>
      <c r="B21" s="123"/>
      <c r="C21" s="111" t="s">
        <v>18</v>
      </c>
      <c r="D21" s="112"/>
      <c r="E21" s="33">
        <v>1</v>
      </c>
      <c r="F21" s="34"/>
      <c r="G21" s="128">
        <v>7840</v>
      </c>
      <c r="H21" s="33"/>
      <c r="I21" s="128">
        <v>12.03</v>
      </c>
      <c r="J21" s="33"/>
      <c r="K21" s="126">
        <f t="shared" si="0"/>
        <v>651.70407315045725</v>
      </c>
      <c r="L21" s="127"/>
      <c r="M21" s="126">
        <f t="shared" ref="M21" si="16">AVERAGE(K21:L23)</f>
        <v>652.71635238863394</v>
      </c>
      <c r="N21" s="34"/>
      <c r="O21" s="131">
        <f t="shared" ref="O21" si="17">(2*980*C23)^0.5</f>
        <v>249.26291340670798</v>
      </c>
      <c r="P21" s="132"/>
      <c r="Q21" s="125">
        <v>1</v>
      </c>
      <c r="R21" s="34"/>
      <c r="S21" s="38"/>
      <c r="T21" s="39"/>
      <c r="U21" s="129">
        <f t="shared" ref="U21" si="18">1*1*PI()</f>
        <v>3.1415926535897931</v>
      </c>
      <c r="V21" s="130"/>
      <c r="W21" s="129">
        <f t="shared" ref="W21" si="19">M21/U21/O21</f>
        <v>0.83352178228024287</v>
      </c>
      <c r="X21" s="130"/>
      <c r="Y21" s="126">
        <f>C23/Q21</f>
        <v>31.7</v>
      </c>
      <c r="Z21" s="133"/>
      <c r="AE21" s="19" t="s">
        <v>94</v>
      </c>
      <c r="AF21" s="19" t="s">
        <v>95</v>
      </c>
    </row>
    <row r="22" spans="1:32" ht="19.149999999999999" customHeight="1" x14ac:dyDescent="0.15">
      <c r="A22" s="98"/>
      <c r="B22" s="123"/>
      <c r="C22" s="101"/>
      <c r="D22" s="104"/>
      <c r="E22" s="33">
        <v>2</v>
      </c>
      <c r="F22" s="34"/>
      <c r="G22" s="128">
        <v>8240</v>
      </c>
      <c r="H22" s="33"/>
      <c r="I22" s="128">
        <v>12.59</v>
      </c>
      <c r="J22" s="33"/>
      <c r="K22" s="126">
        <f t="shared" si="0"/>
        <v>654.48768864177919</v>
      </c>
      <c r="L22" s="127"/>
      <c r="M22" s="34"/>
      <c r="N22" s="34"/>
      <c r="O22" s="132"/>
      <c r="P22" s="132"/>
      <c r="Q22" s="34"/>
      <c r="R22" s="34"/>
      <c r="S22" s="36"/>
      <c r="T22" s="36"/>
      <c r="U22" s="130"/>
      <c r="V22" s="130"/>
      <c r="W22" s="130"/>
      <c r="X22" s="130"/>
      <c r="Y22" s="127"/>
      <c r="Z22" s="133"/>
      <c r="AE22" s="19">
        <v>381.5</v>
      </c>
      <c r="AF22" s="19">
        <v>8.8000000000000007</v>
      </c>
    </row>
    <row r="23" spans="1:32" ht="19.149999999999999" customHeight="1" x14ac:dyDescent="0.15">
      <c r="A23" s="98"/>
      <c r="B23" s="123"/>
      <c r="C23" s="138">
        <v>31.7</v>
      </c>
      <c r="D23" s="139"/>
      <c r="E23" s="33">
        <v>3</v>
      </c>
      <c r="F23" s="34"/>
      <c r="G23" s="128">
        <v>9160</v>
      </c>
      <c r="H23" s="33"/>
      <c r="I23" s="128">
        <v>14.05</v>
      </c>
      <c r="J23" s="33"/>
      <c r="K23" s="126">
        <f t="shared" si="0"/>
        <v>651.95729537366549</v>
      </c>
      <c r="L23" s="127"/>
      <c r="M23" s="34"/>
      <c r="N23" s="34"/>
      <c r="O23" s="132"/>
      <c r="P23" s="132"/>
      <c r="Q23" s="34"/>
      <c r="R23" s="34"/>
      <c r="S23" s="36"/>
      <c r="T23" s="36"/>
      <c r="U23" s="130"/>
      <c r="V23" s="130"/>
      <c r="W23" s="130"/>
      <c r="X23" s="130"/>
      <c r="Y23" s="127"/>
      <c r="Z23" s="133"/>
      <c r="AE23" s="19">
        <v>265.3</v>
      </c>
      <c r="AF23" s="19">
        <v>4.5</v>
      </c>
    </row>
    <row r="24" spans="1:32" ht="19.149999999999999" customHeight="1" x14ac:dyDescent="0.15">
      <c r="A24" s="98"/>
      <c r="B24" s="123"/>
      <c r="C24" s="119" t="s">
        <v>17</v>
      </c>
      <c r="D24" s="104"/>
      <c r="E24" s="33">
        <v>1</v>
      </c>
      <c r="F24" s="34"/>
      <c r="G24" s="128">
        <v>7850</v>
      </c>
      <c r="H24" s="33"/>
      <c r="I24" s="128">
        <v>17.059999999999999</v>
      </c>
      <c r="J24" s="33"/>
      <c r="K24" s="126">
        <f t="shared" si="0"/>
        <v>460.14067995310671</v>
      </c>
      <c r="L24" s="127"/>
      <c r="M24" s="126">
        <f t="shared" ref="M24" si="20">AVERAGE(K24:L26)</f>
        <v>460.45804815564742</v>
      </c>
      <c r="N24" s="34"/>
      <c r="O24" s="131">
        <f t="shared" ref="O24" si="21">(2*980*C26)^0.5</f>
        <v>173.17043627594174</v>
      </c>
      <c r="P24" s="132"/>
      <c r="Q24" s="125">
        <v>1</v>
      </c>
      <c r="R24" s="34"/>
      <c r="S24" s="38"/>
      <c r="T24" s="39"/>
      <c r="U24" s="129">
        <f t="shared" ref="U24" si="22">1*1*PI()</f>
        <v>3.1415926535897931</v>
      </c>
      <c r="V24" s="130"/>
      <c r="W24" s="129">
        <f t="shared" ref="W24" si="23">M24/U24/O24</f>
        <v>0.84638205026683888</v>
      </c>
      <c r="X24" s="130"/>
      <c r="Y24" s="126">
        <f t="shared" ref="Y24" si="24">C26/Q24</f>
        <v>15.3</v>
      </c>
      <c r="Z24" s="133"/>
      <c r="AE24" s="19">
        <v>292.7</v>
      </c>
      <c r="AF24" s="19">
        <v>5.9</v>
      </c>
    </row>
    <row r="25" spans="1:32" ht="19.149999999999999" customHeight="1" x14ac:dyDescent="0.15">
      <c r="A25" s="98"/>
      <c r="B25" s="123"/>
      <c r="C25" s="101"/>
      <c r="D25" s="104"/>
      <c r="E25" s="33">
        <v>2</v>
      </c>
      <c r="F25" s="34"/>
      <c r="G25" s="128">
        <v>7120</v>
      </c>
      <c r="H25" s="33"/>
      <c r="I25" s="128">
        <v>15.39</v>
      </c>
      <c r="J25" s="33"/>
      <c r="K25" s="126">
        <f t="shared" si="0"/>
        <v>462.63807667316439</v>
      </c>
      <c r="L25" s="127"/>
      <c r="M25" s="34"/>
      <c r="N25" s="34"/>
      <c r="O25" s="132"/>
      <c r="P25" s="132"/>
      <c r="Q25" s="34"/>
      <c r="R25" s="34"/>
      <c r="S25" s="36"/>
      <c r="T25" s="36"/>
      <c r="U25" s="130"/>
      <c r="V25" s="130"/>
      <c r="W25" s="130"/>
      <c r="X25" s="130"/>
      <c r="Y25" s="127"/>
      <c r="Z25" s="133"/>
      <c r="AE25" s="19">
        <v>356</v>
      </c>
      <c r="AF25" s="19">
        <v>8.1999999999999993</v>
      </c>
    </row>
    <row r="26" spans="1:32" ht="19.149999999999999" customHeight="1" x14ac:dyDescent="0.15">
      <c r="A26" s="98"/>
      <c r="B26" s="123"/>
      <c r="C26" s="140">
        <v>15.3</v>
      </c>
      <c r="D26" s="141"/>
      <c r="E26" s="33">
        <v>3</v>
      </c>
      <c r="F26" s="34"/>
      <c r="G26" s="128">
        <v>8750</v>
      </c>
      <c r="H26" s="33"/>
      <c r="I26" s="128">
        <v>19.079999999999998</v>
      </c>
      <c r="J26" s="33"/>
      <c r="K26" s="126">
        <f t="shared" si="0"/>
        <v>458.59538784067092</v>
      </c>
      <c r="L26" s="127"/>
      <c r="M26" s="34"/>
      <c r="N26" s="34"/>
      <c r="O26" s="132"/>
      <c r="P26" s="132"/>
      <c r="Q26" s="34"/>
      <c r="R26" s="34"/>
      <c r="S26" s="36"/>
      <c r="T26" s="36"/>
      <c r="U26" s="130"/>
      <c r="V26" s="130"/>
      <c r="W26" s="130"/>
      <c r="X26" s="130"/>
      <c r="Y26" s="127"/>
      <c r="Z26" s="133"/>
      <c r="AE26" s="19">
        <v>652.70000000000005</v>
      </c>
      <c r="AF26" s="19">
        <v>31.7</v>
      </c>
    </row>
    <row r="27" spans="1:32" ht="19.149999999999999" customHeight="1" x14ac:dyDescent="0.15">
      <c r="A27" s="98"/>
      <c r="B27" s="123"/>
      <c r="C27" s="111" t="s">
        <v>87</v>
      </c>
      <c r="D27" s="112"/>
      <c r="E27" s="33">
        <v>1</v>
      </c>
      <c r="F27" s="34"/>
      <c r="G27" s="128">
        <v>7300</v>
      </c>
      <c r="H27" s="33"/>
      <c r="I27" s="128">
        <v>14.5</v>
      </c>
      <c r="J27" s="33"/>
      <c r="K27" s="126">
        <f t="shared" si="0"/>
        <v>503.44827586206895</v>
      </c>
      <c r="L27" s="127"/>
      <c r="M27" s="126">
        <f t="shared" ref="M27" si="25">AVERAGE(K27:L29)</f>
        <v>503.16312458219022</v>
      </c>
      <c r="N27" s="34"/>
      <c r="O27" s="131">
        <f t="shared" ref="O27" si="26">(2*980*C29)^0.5</f>
        <v>193.48384945519354</v>
      </c>
      <c r="P27" s="132"/>
      <c r="Q27" s="125">
        <v>1</v>
      </c>
      <c r="R27" s="34"/>
      <c r="S27" s="38"/>
      <c r="T27" s="39"/>
      <c r="U27" s="129">
        <f t="shared" ref="U27" si="27">1*1*PI()</f>
        <v>3.1415926535897931</v>
      </c>
      <c r="V27" s="130"/>
      <c r="W27" s="129">
        <f>M27/U27/O27</f>
        <v>0.82777863562574672</v>
      </c>
      <c r="X27" s="130"/>
      <c r="Y27" s="126">
        <f t="shared" ref="Y27" si="28">C29/Q27</f>
        <v>19.100000000000001</v>
      </c>
      <c r="Z27" s="133"/>
      <c r="AE27" s="19">
        <v>460.5</v>
      </c>
      <c r="AF27" s="19">
        <v>15.3</v>
      </c>
    </row>
    <row r="28" spans="1:32" ht="19.149999999999999" customHeight="1" x14ac:dyDescent="0.15">
      <c r="A28" s="98"/>
      <c r="B28" s="123"/>
      <c r="C28" s="101"/>
      <c r="D28" s="104"/>
      <c r="E28" s="33">
        <v>2</v>
      </c>
      <c r="F28" s="34"/>
      <c r="G28" s="128">
        <v>7850</v>
      </c>
      <c r="H28" s="33"/>
      <c r="I28" s="128">
        <v>15.62</v>
      </c>
      <c r="J28" s="33"/>
      <c r="K28" s="126">
        <f t="shared" si="0"/>
        <v>502.56081946222793</v>
      </c>
      <c r="L28" s="127"/>
      <c r="M28" s="34"/>
      <c r="N28" s="34"/>
      <c r="O28" s="132"/>
      <c r="P28" s="132"/>
      <c r="Q28" s="34"/>
      <c r="R28" s="34"/>
      <c r="S28" s="36"/>
      <c r="T28" s="36"/>
      <c r="U28" s="130"/>
      <c r="V28" s="130"/>
      <c r="W28" s="130"/>
      <c r="X28" s="130"/>
      <c r="Y28" s="127"/>
      <c r="Z28" s="133"/>
      <c r="AE28" s="19">
        <v>503.2</v>
      </c>
      <c r="AF28" s="19">
        <v>19.100000000000001</v>
      </c>
    </row>
    <row r="29" spans="1:32" ht="19.149999999999999" customHeight="1" x14ac:dyDescent="0.15">
      <c r="A29" s="98"/>
      <c r="B29" s="123"/>
      <c r="C29" s="138">
        <v>19.100000000000001</v>
      </c>
      <c r="D29" s="139"/>
      <c r="E29" s="33">
        <v>3</v>
      </c>
      <c r="F29" s="34"/>
      <c r="G29" s="128">
        <v>8680</v>
      </c>
      <c r="H29" s="33"/>
      <c r="I29" s="128">
        <v>17.239999999999998</v>
      </c>
      <c r="J29" s="33"/>
      <c r="K29" s="126">
        <f t="shared" si="0"/>
        <v>503.48027842227384</v>
      </c>
      <c r="L29" s="127"/>
      <c r="M29" s="34"/>
      <c r="N29" s="34"/>
      <c r="O29" s="132"/>
      <c r="P29" s="132"/>
      <c r="Q29" s="34"/>
      <c r="R29" s="34"/>
      <c r="S29" s="36"/>
      <c r="T29" s="36"/>
      <c r="U29" s="130"/>
      <c r="V29" s="130"/>
      <c r="W29" s="130"/>
      <c r="X29" s="130"/>
      <c r="Y29" s="127"/>
      <c r="Z29" s="133"/>
      <c r="AE29" s="19">
        <v>576.70000000000005</v>
      </c>
      <c r="AF29" s="19">
        <v>25.1</v>
      </c>
    </row>
    <row r="30" spans="1:32" ht="19.149999999999999" customHeight="1" x14ac:dyDescent="0.15">
      <c r="A30" s="98"/>
      <c r="B30" s="123"/>
      <c r="C30" s="119" t="s">
        <v>88</v>
      </c>
      <c r="D30" s="104"/>
      <c r="E30" s="33">
        <v>1</v>
      </c>
      <c r="F30" s="34"/>
      <c r="G30" s="128">
        <v>8060</v>
      </c>
      <c r="H30" s="33"/>
      <c r="I30" s="128">
        <v>14</v>
      </c>
      <c r="J30" s="33"/>
      <c r="K30" s="126">
        <f t="shared" si="0"/>
        <v>575.71428571428567</v>
      </c>
      <c r="L30" s="127"/>
      <c r="M30" s="126">
        <f t="shared" ref="M30" si="29">AVERAGE(K30:L32)</f>
        <v>576.71750466212927</v>
      </c>
      <c r="N30" s="34"/>
      <c r="O30" s="131">
        <f>(2*980*C32)^0.5</f>
        <v>221.80171324856803</v>
      </c>
      <c r="P30" s="132"/>
      <c r="Q30" s="125">
        <v>1</v>
      </c>
      <c r="R30" s="34"/>
      <c r="S30" s="38"/>
      <c r="T30" s="39"/>
      <c r="U30" s="129">
        <f t="shared" ref="U30" si="30">1*1*PI()</f>
        <v>3.1415926535897931</v>
      </c>
      <c r="V30" s="130"/>
      <c r="W30" s="129">
        <f>M30/U30/O30</f>
        <v>0.82765313477752089</v>
      </c>
      <c r="X30" s="130"/>
      <c r="Y30" s="126">
        <f t="shared" ref="Y30" si="31">C32/Q30</f>
        <v>25.1</v>
      </c>
      <c r="Z30" s="133"/>
    </row>
    <row r="31" spans="1:32" ht="19.149999999999999" customHeight="1" x14ac:dyDescent="0.15">
      <c r="A31" s="98"/>
      <c r="B31" s="123"/>
      <c r="C31" s="101"/>
      <c r="D31" s="104"/>
      <c r="E31" s="33">
        <v>2</v>
      </c>
      <c r="F31" s="34"/>
      <c r="G31" s="128">
        <v>9790</v>
      </c>
      <c r="H31" s="33"/>
      <c r="I31" s="128">
        <v>16.91</v>
      </c>
      <c r="J31" s="33"/>
      <c r="K31" s="126">
        <f t="shared" si="0"/>
        <v>578.9473684210526</v>
      </c>
      <c r="L31" s="127"/>
      <c r="M31" s="34"/>
      <c r="N31" s="34"/>
      <c r="O31" s="132"/>
      <c r="P31" s="132"/>
      <c r="Q31" s="34"/>
      <c r="R31" s="34"/>
      <c r="S31" s="36"/>
      <c r="T31" s="36"/>
      <c r="U31" s="130"/>
      <c r="V31" s="130"/>
      <c r="W31" s="130"/>
      <c r="X31" s="130"/>
      <c r="Y31" s="127"/>
      <c r="Z31" s="133"/>
    </row>
    <row r="32" spans="1:32" ht="19.149999999999999" customHeight="1" x14ac:dyDescent="0.15">
      <c r="A32" s="98"/>
      <c r="B32" s="123"/>
      <c r="C32" s="140">
        <v>25.1</v>
      </c>
      <c r="D32" s="141"/>
      <c r="E32" s="33">
        <v>3</v>
      </c>
      <c r="F32" s="34"/>
      <c r="G32" s="128">
        <v>8500</v>
      </c>
      <c r="H32" s="33"/>
      <c r="I32" s="128">
        <v>14.77</v>
      </c>
      <c r="J32" s="33"/>
      <c r="K32" s="126">
        <f t="shared" si="0"/>
        <v>575.49085985104944</v>
      </c>
      <c r="L32" s="127"/>
      <c r="M32" s="34"/>
      <c r="N32" s="34"/>
      <c r="O32" s="132"/>
      <c r="P32" s="132"/>
      <c r="Q32" s="34"/>
      <c r="R32" s="34"/>
      <c r="S32" s="36"/>
      <c r="T32" s="36"/>
      <c r="U32" s="130"/>
      <c r="V32" s="130"/>
      <c r="W32" s="130"/>
      <c r="X32" s="130"/>
      <c r="Y32" s="127"/>
      <c r="Z32" s="133"/>
    </row>
    <row r="33" spans="1:26" ht="19.149999999999999" customHeight="1" x14ac:dyDescent="0.15">
      <c r="A33" s="98"/>
      <c r="B33" s="123"/>
      <c r="C33" s="111" t="s">
        <v>89</v>
      </c>
      <c r="D33" s="112"/>
      <c r="E33" s="33">
        <v>1</v>
      </c>
      <c r="F33" s="34"/>
      <c r="G33" s="142"/>
      <c r="H33" s="143"/>
      <c r="I33" s="142"/>
      <c r="J33" s="143"/>
      <c r="K33" s="142"/>
      <c r="L33" s="143"/>
      <c r="M33" s="35"/>
      <c r="N33" s="36"/>
      <c r="O33" s="35"/>
      <c r="P33" s="36"/>
      <c r="Q33" s="35"/>
      <c r="R33" s="36"/>
      <c r="S33" s="35"/>
      <c r="T33" s="36"/>
      <c r="U33" s="35"/>
      <c r="V33" s="36"/>
      <c r="W33" s="35"/>
      <c r="X33" s="36"/>
      <c r="Y33" s="35"/>
      <c r="Z33" s="37"/>
    </row>
    <row r="34" spans="1:26" ht="19.149999999999999" customHeight="1" x14ac:dyDescent="0.15">
      <c r="A34" s="98"/>
      <c r="B34" s="123"/>
      <c r="C34" s="101"/>
      <c r="D34" s="104"/>
      <c r="E34" s="33">
        <v>2</v>
      </c>
      <c r="F34" s="34"/>
      <c r="G34" s="142"/>
      <c r="H34" s="143"/>
      <c r="I34" s="142"/>
      <c r="J34" s="143"/>
      <c r="K34" s="142"/>
      <c r="L34" s="143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7"/>
    </row>
    <row r="35" spans="1:26" ht="19.149999999999999" customHeight="1" x14ac:dyDescent="0.15">
      <c r="A35" s="98"/>
      <c r="B35" s="123"/>
      <c r="C35" s="102"/>
      <c r="D35" s="105"/>
      <c r="E35" s="33">
        <v>3</v>
      </c>
      <c r="F35" s="34"/>
      <c r="G35" s="142"/>
      <c r="H35" s="143"/>
      <c r="I35" s="142"/>
      <c r="J35" s="143"/>
      <c r="K35" s="142"/>
      <c r="L35" s="143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7"/>
    </row>
    <row r="36" spans="1:26" ht="19.149999999999999" customHeight="1" x14ac:dyDescent="0.15">
      <c r="A36" s="98"/>
      <c r="B36" s="123"/>
      <c r="C36" s="119" t="s">
        <v>91</v>
      </c>
      <c r="D36" s="104"/>
      <c r="E36" s="137">
        <v>1</v>
      </c>
      <c r="F36" s="135"/>
      <c r="G36" s="38"/>
      <c r="H36" s="39"/>
      <c r="I36" s="38"/>
      <c r="J36" s="39"/>
      <c r="K36" s="38"/>
      <c r="L36" s="39"/>
      <c r="M36" s="38"/>
      <c r="N36" s="39"/>
      <c r="O36" s="38"/>
      <c r="P36" s="39"/>
      <c r="Q36" s="38"/>
      <c r="R36" s="39"/>
      <c r="S36" s="38"/>
      <c r="T36" s="39"/>
      <c r="U36" s="38"/>
      <c r="V36" s="39"/>
      <c r="W36" s="38"/>
      <c r="X36" s="39"/>
      <c r="Y36" s="38"/>
      <c r="Z36" s="136"/>
    </row>
    <row r="37" spans="1:26" ht="19.149999999999999" customHeight="1" x14ac:dyDescent="0.15">
      <c r="A37" s="98"/>
      <c r="B37" s="123"/>
      <c r="C37" s="101"/>
      <c r="D37" s="104"/>
      <c r="E37" s="33">
        <v>2</v>
      </c>
      <c r="F37" s="34"/>
      <c r="G37" s="35"/>
      <c r="H37" s="36"/>
      <c r="I37" s="35"/>
      <c r="J37" s="36"/>
      <c r="K37" s="35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7"/>
    </row>
    <row r="38" spans="1:26" ht="19.149999999999999" customHeight="1" thickBot="1" x14ac:dyDescent="0.2">
      <c r="A38" s="99"/>
      <c r="B38" s="124"/>
      <c r="C38" s="117"/>
      <c r="D38" s="118"/>
      <c r="E38" s="108">
        <v>3</v>
      </c>
      <c r="F38" s="109"/>
      <c r="G38" s="110"/>
      <c r="H38" s="106"/>
      <c r="I38" s="110"/>
      <c r="J38" s="106"/>
      <c r="K38" s="110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7"/>
    </row>
  </sheetData>
  <mergeCells count="242">
    <mergeCell ref="S33:T35"/>
    <mergeCell ref="U33:V35"/>
    <mergeCell ref="W33:X35"/>
    <mergeCell ref="Y33:Z35"/>
    <mergeCell ref="E34:F34"/>
    <mergeCell ref="G34:H34"/>
    <mergeCell ref="I34:J34"/>
    <mergeCell ref="K34:L34"/>
    <mergeCell ref="E35:F35"/>
    <mergeCell ref="G35:H35"/>
    <mergeCell ref="G33:H33"/>
    <mergeCell ref="I33:J33"/>
    <mergeCell ref="K33:L33"/>
    <mergeCell ref="M33:N35"/>
    <mergeCell ref="O33:P35"/>
    <mergeCell ref="Q33:R35"/>
    <mergeCell ref="I35:J35"/>
    <mergeCell ref="K35:L35"/>
    <mergeCell ref="C30:D31"/>
    <mergeCell ref="C32:D32"/>
    <mergeCell ref="C36:D37"/>
    <mergeCell ref="C38:D38"/>
    <mergeCell ref="C33:D34"/>
    <mergeCell ref="E33:F33"/>
    <mergeCell ref="C35:D35"/>
    <mergeCell ref="C20:D20"/>
    <mergeCell ref="C21:D22"/>
    <mergeCell ref="C23:D23"/>
    <mergeCell ref="C24:D25"/>
    <mergeCell ref="C26:D26"/>
    <mergeCell ref="C27:D28"/>
    <mergeCell ref="E38:F38"/>
    <mergeCell ref="C9:D10"/>
    <mergeCell ref="C11:D11"/>
    <mergeCell ref="C12:D13"/>
    <mergeCell ref="C14:D14"/>
    <mergeCell ref="C15:D16"/>
    <mergeCell ref="C17:D17"/>
    <mergeCell ref="E29:F29"/>
    <mergeCell ref="G29:H29"/>
    <mergeCell ref="I29:J29"/>
    <mergeCell ref="C29:D29"/>
    <mergeCell ref="E23:F23"/>
    <mergeCell ref="G23:H23"/>
    <mergeCell ref="I23:J23"/>
    <mergeCell ref="E17:F17"/>
    <mergeCell ref="G17:H17"/>
    <mergeCell ref="I17:J17"/>
    <mergeCell ref="C18:D19"/>
    <mergeCell ref="O36:P38"/>
    <mergeCell ref="Q36:R38"/>
    <mergeCell ref="S36:T38"/>
    <mergeCell ref="U36:V38"/>
    <mergeCell ref="W36:X38"/>
    <mergeCell ref="Y36:Z38"/>
    <mergeCell ref="E36:F36"/>
    <mergeCell ref="G36:H36"/>
    <mergeCell ref="I36:J36"/>
    <mergeCell ref="K36:L36"/>
    <mergeCell ref="M36:N38"/>
    <mergeCell ref="E37:F37"/>
    <mergeCell ref="G37:H37"/>
    <mergeCell ref="I37:J37"/>
    <mergeCell ref="K37:L37"/>
    <mergeCell ref="G38:H38"/>
    <mergeCell ref="I38:J38"/>
    <mergeCell ref="K38:L38"/>
    <mergeCell ref="Y30:Z32"/>
    <mergeCell ref="E31:F31"/>
    <mergeCell ref="G31:H31"/>
    <mergeCell ref="I31:J31"/>
    <mergeCell ref="K31:L31"/>
    <mergeCell ref="E32:F32"/>
    <mergeCell ref="G32:H32"/>
    <mergeCell ref="I32:J32"/>
    <mergeCell ref="K32:L32"/>
    <mergeCell ref="M30:N32"/>
    <mergeCell ref="O30:P32"/>
    <mergeCell ref="Q30:R32"/>
    <mergeCell ref="S30:T32"/>
    <mergeCell ref="U30:V32"/>
    <mergeCell ref="W30:X32"/>
    <mergeCell ref="E30:F30"/>
    <mergeCell ref="G30:H30"/>
    <mergeCell ref="I30:J30"/>
    <mergeCell ref="K30:L30"/>
    <mergeCell ref="W27:X29"/>
    <mergeCell ref="Y27:Z29"/>
    <mergeCell ref="E27:F27"/>
    <mergeCell ref="G27:H27"/>
    <mergeCell ref="I27:J27"/>
    <mergeCell ref="K27:L27"/>
    <mergeCell ref="M27:N29"/>
    <mergeCell ref="E28:F28"/>
    <mergeCell ref="G28:H28"/>
    <mergeCell ref="I28:J28"/>
    <mergeCell ref="K28:L28"/>
    <mergeCell ref="K29:L29"/>
    <mergeCell ref="Y24:Z26"/>
    <mergeCell ref="E25:F25"/>
    <mergeCell ref="G25:H25"/>
    <mergeCell ref="I25:J25"/>
    <mergeCell ref="K25:L25"/>
    <mergeCell ref="E26:F26"/>
    <mergeCell ref="G26:H26"/>
    <mergeCell ref="I26:J26"/>
    <mergeCell ref="K26:L26"/>
    <mergeCell ref="M24:N26"/>
    <mergeCell ref="O24:P26"/>
    <mergeCell ref="Q24:R26"/>
    <mergeCell ref="S24:T26"/>
    <mergeCell ref="U24:V26"/>
    <mergeCell ref="W24:X26"/>
    <mergeCell ref="E24:F24"/>
    <mergeCell ref="G24:H24"/>
    <mergeCell ref="I24:J24"/>
    <mergeCell ref="K24:L24"/>
    <mergeCell ref="Y21:Z23"/>
    <mergeCell ref="E21:F21"/>
    <mergeCell ref="G21:H21"/>
    <mergeCell ref="I21:J21"/>
    <mergeCell ref="K21:L21"/>
    <mergeCell ref="M21:N23"/>
    <mergeCell ref="E22:F22"/>
    <mergeCell ref="G22:H22"/>
    <mergeCell ref="I22:J22"/>
    <mergeCell ref="K22:L22"/>
    <mergeCell ref="K23:L23"/>
    <mergeCell ref="Y18:Z20"/>
    <mergeCell ref="E19:F19"/>
    <mergeCell ref="G19:H19"/>
    <mergeCell ref="I19:J19"/>
    <mergeCell ref="K19:L19"/>
    <mergeCell ref="E20:F20"/>
    <mergeCell ref="G20:H20"/>
    <mergeCell ref="I20:J20"/>
    <mergeCell ref="K20:L20"/>
    <mergeCell ref="M18:N20"/>
    <mergeCell ref="O18:P20"/>
    <mergeCell ref="Q18:R20"/>
    <mergeCell ref="S18:T20"/>
    <mergeCell ref="U18:V20"/>
    <mergeCell ref="W18:X20"/>
    <mergeCell ref="E18:F18"/>
    <mergeCell ref="G18:H18"/>
    <mergeCell ref="I18:J18"/>
    <mergeCell ref="K18:L18"/>
    <mergeCell ref="Y15:Z17"/>
    <mergeCell ref="E15:F15"/>
    <mergeCell ref="G15:H15"/>
    <mergeCell ref="I15:J15"/>
    <mergeCell ref="K15:L15"/>
    <mergeCell ref="M15:N17"/>
    <mergeCell ref="E16:F16"/>
    <mergeCell ref="G16:H16"/>
    <mergeCell ref="I16:J16"/>
    <mergeCell ref="K16:L16"/>
    <mergeCell ref="K17:L17"/>
    <mergeCell ref="Y12:Z14"/>
    <mergeCell ref="E13:F13"/>
    <mergeCell ref="G13:H13"/>
    <mergeCell ref="I13:J13"/>
    <mergeCell ref="K13:L13"/>
    <mergeCell ref="E14:F14"/>
    <mergeCell ref="G14:H14"/>
    <mergeCell ref="I14:J14"/>
    <mergeCell ref="K14:L14"/>
    <mergeCell ref="K12:L12"/>
    <mergeCell ref="M12:N14"/>
    <mergeCell ref="O12:P14"/>
    <mergeCell ref="Q12:R14"/>
    <mergeCell ref="S12:T14"/>
    <mergeCell ref="U12:V14"/>
    <mergeCell ref="Y9:Z11"/>
    <mergeCell ref="E10:F10"/>
    <mergeCell ref="G10:H10"/>
    <mergeCell ref="I10:J10"/>
    <mergeCell ref="K10:L10"/>
    <mergeCell ref="E11:F11"/>
    <mergeCell ref="G11:H11"/>
    <mergeCell ref="I11:J11"/>
    <mergeCell ref="K11:L11"/>
    <mergeCell ref="M9:N11"/>
    <mergeCell ref="O9:P11"/>
    <mergeCell ref="Q9:R11"/>
    <mergeCell ref="S9:T11"/>
    <mergeCell ref="U9:V11"/>
    <mergeCell ref="W9:X11"/>
    <mergeCell ref="A9:B38"/>
    <mergeCell ref="E9:F9"/>
    <mergeCell ref="G9:H9"/>
    <mergeCell ref="I9:J9"/>
    <mergeCell ref="K9:L9"/>
    <mergeCell ref="E12:F12"/>
    <mergeCell ref="G12:H12"/>
    <mergeCell ref="I12:J12"/>
    <mergeCell ref="W5:X8"/>
    <mergeCell ref="W12:X14"/>
    <mergeCell ref="O15:P17"/>
    <mergeCell ref="Q15:R17"/>
    <mergeCell ref="S15:T17"/>
    <mergeCell ref="U15:V17"/>
    <mergeCell ref="W15:X17"/>
    <mergeCell ref="O21:P23"/>
    <mergeCell ref="Q21:R23"/>
    <mergeCell ref="S21:T23"/>
    <mergeCell ref="U21:V23"/>
    <mergeCell ref="W21:X23"/>
    <mergeCell ref="O27:P29"/>
    <mergeCell ref="Q27:R29"/>
    <mergeCell ref="S27:T29"/>
    <mergeCell ref="U27:V29"/>
    <mergeCell ref="Y5:Z8"/>
    <mergeCell ref="Q6:R8"/>
    <mergeCell ref="S6:S8"/>
    <mergeCell ref="T6:T8"/>
    <mergeCell ref="U6:V8"/>
    <mergeCell ref="V4:Z4"/>
    <mergeCell ref="A5:B8"/>
    <mergeCell ref="C5:D8"/>
    <mergeCell ref="E5:F8"/>
    <mergeCell ref="G5:H8"/>
    <mergeCell ref="I5:J8"/>
    <mergeCell ref="K5:L8"/>
    <mergeCell ref="M5:N8"/>
    <mergeCell ref="O5:P8"/>
    <mergeCell ref="Q5:V5"/>
    <mergeCell ref="A4:F4"/>
    <mergeCell ref="G4:J4"/>
    <mergeCell ref="K4:M4"/>
    <mergeCell ref="N4:P4"/>
    <mergeCell ref="Q4:S4"/>
    <mergeCell ref="T4:U4"/>
    <mergeCell ref="A2:F2"/>
    <mergeCell ref="G2:V2"/>
    <mergeCell ref="W2:Z2"/>
    <mergeCell ref="A3:F3"/>
    <mergeCell ref="G3:J3"/>
    <mergeCell ref="Q3:R3"/>
    <mergeCell ref="S3:T3"/>
    <mergeCell ref="V3:W3"/>
    <mergeCell ref="X3:Y3"/>
  </mergeCells>
  <phoneticPr fontId="2"/>
  <pageMargins left="0.7" right="0.7" top="0.75" bottom="0.75" header="0.3" footer="0.3"/>
  <pageSetup paperSize="9" orientation="portrait" horizontalDpi="4294967293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5121" r:id="rId4">
          <objectPr defaultSize="0" autoPict="0" r:id="rId5">
            <anchor moveWithCells="1">
              <from>
                <xdr:col>22</xdr:col>
                <xdr:colOff>85725</xdr:colOff>
                <xdr:row>6</xdr:row>
                <xdr:rowOff>180975</xdr:rowOff>
              </from>
              <to>
                <xdr:col>23</xdr:col>
                <xdr:colOff>171450</xdr:colOff>
                <xdr:row>7</xdr:row>
                <xdr:rowOff>209550</xdr:rowOff>
              </to>
            </anchor>
          </objectPr>
        </oleObject>
      </mc:Choice>
      <mc:Fallback>
        <oleObject progId="Equation.3" shapeId="5121" r:id="rId4"/>
      </mc:Fallback>
    </mc:AlternateContent>
    <mc:AlternateContent xmlns:mc="http://schemas.openxmlformats.org/markup-compatibility/2006">
      <mc:Choice Requires="x14">
        <oleObject progId="Equation.3" shapeId="5122" r:id="rId6">
          <objectPr defaultSize="0" autoPict="0" r:id="rId7">
            <anchor moveWithCells="1">
              <from>
                <xdr:col>14</xdr:col>
                <xdr:colOff>104775</xdr:colOff>
                <xdr:row>6</xdr:row>
                <xdr:rowOff>133350</xdr:rowOff>
              </from>
              <to>
                <xdr:col>15</xdr:col>
                <xdr:colOff>133350</xdr:colOff>
                <xdr:row>7</xdr:row>
                <xdr:rowOff>47625</xdr:rowOff>
              </to>
            </anchor>
          </objectPr>
        </oleObject>
      </mc:Choice>
      <mc:Fallback>
        <oleObject progId="Equation.3" shapeId="5122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36"/>
  <sheetViews>
    <sheetView zoomScaleNormal="100" workbookViewId="0">
      <selection activeCell="T3" sqref="T3:U3"/>
    </sheetView>
  </sheetViews>
  <sheetFormatPr defaultColWidth="3.625" defaultRowHeight="12" customHeight="1" x14ac:dyDescent="0.15"/>
  <cols>
    <col min="1" max="2" width="3.375" style="1" customWidth="1"/>
    <col min="3" max="6" width="2.875" style="1" customWidth="1"/>
    <col min="7" max="16" width="3.75" style="1" customWidth="1"/>
    <col min="17" max="20" width="4.375" style="1" customWidth="1"/>
    <col min="21" max="24" width="3.75" style="1" customWidth="1"/>
    <col min="25" max="16384" width="3.625" style="1"/>
  </cols>
  <sheetData>
    <row r="1" spans="1:29" ht="13.5" thickBot="1" x14ac:dyDescent="0.2"/>
    <row r="2" spans="1:29" ht="18.75" x14ac:dyDescent="0.15">
      <c r="A2" s="46" t="s">
        <v>0</v>
      </c>
      <c r="B2" s="47"/>
      <c r="C2" s="47"/>
      <c r="D2" s="47"/>
      <c r="E2" s="47"/>
      <c r="F2" s="47"/>
      <c r="G2" s="48" t="s">
        <v>37</v>
      </c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50"/>
      <c r="U2" s="40" t="s">
        <v>103</v>
      </c>
      <c r="V2" s="40"/>
      <c r="W2" s="40"/>
      <c r="X2" s="41"/>
    </row>
    <row r="3" spans="1:29" ht="15" x14ac:dyDescent="0.15">
      <c r="A3" s="42" t="s">
        <v>1</v>
      </c>
      <c r="B3" s="43"/>
      <c r="C3" s="43"/>
      <c r="D3" s="43"/>
      <c r="E3" s="43"/>
      <c r="F3" s="43"/>
      <c r="G3" s="54" t="s">
        <v>2</v>
      </c>
      <c r="H3" s="55"/>
      <c r="I3" s="55"/>
      <c r="J3" s="6"/>
      <c r="K3" s="6"/>
      <c r="L3" s="4" t="s">
        <v>10</v>
      </c>
      <c r="M3" s="3"/>
      <c r="N3" s="7" t="s">
        <v>11</v>
      </c>
      <c r="O3" s="65" t="s">
        <v>3</v>
      </c>
      <c r="P3" s="66"/>
      <c r="Q3" s="64"/>
      <c r="R3" s="43"/>
      <c r="S3" s="5" t="s">
        <v>12</v>
      </c>
      <c r="T3" s="65" t="s">
        <v>4</v>
      </c>
      <c r="U3" s="66"/>
      <c r="V3" s="64"/>
      <c r="W3" s="43"/>
      <c r="X3" s="8" t="s">
        <v>8</v>
      </c>
    </row>
    <row r="4" spans="1:29" ht="15.75" thickBot="1" x14ac:dyDescent="0.2">
      <c r="A4" s="179" t="s">
        <v>5</v>
      </c>
      <c r="B4" s="145"/>
      <c r="C4" s="145"/>
      <c r="D4" s="145"/>
      <c r="E4" s="145"/>
      <c r="F4" s="145"/>
      <c r="G4" s="180" t="s">
        <v>57</v>
      </c>
      <c r="H4" s="181"/>
      <c r="I4" s="182"/>
      <c r="J4" s="183" t="s">
        <v>58</v>
      </c>
      <c r="K4" s="184"/>
      <c r="L4" s="185" t="s">
        <v>7</v>
      </c>
      <c r="M4" s="184"/>
      <c r="N4" s="184"/>
      <c r="O4" s="185" t="s">
        <v>59</v>
      </c>
      <c r="P4" s="184"/>
      <c r="Q4" s="184"/>
      <c r="R4" s="186" t="s">
        <v>6</v>
      </c>
      <c r="S4" s="187"/>
      <c r="T4" s="188"/>
      <c r="U4" s="189"/>
      <c r="V4" s="189"/>
      <c r="W4" s="189"/>
      <c r="X4" s="190"/>
    </row>
    <row r="5" spans="1:29" ht="26.45" customHeight="1" x14ac:dyDescent="0.15">
      <c r="A5" s="67"/>
      <c r="B5" s="148"/>
      <c r="C5" s="70" t="s">
        <v>48</v>
      </c>
      <c r="D5" s="84"/>
      <c r="E5" s="159" t="s">
        <v>49</v>
      </c>
      <c r="F5" s="160"/>
      <c r="G5" s="173" t="s">
        <v>53</v>
      </c>
      <c r="H5" s="174"/>
      <c r="I5" s="177" t="s">
        <v>52</v>
      </c>
      <c r="J5" s="174"/>
      <c r="K5" s="150" t="s">
        <v>51</v>
      </c>
      <c r="L5" s="77"/>
      <c r="M5" s="76" t="s">
        <v>54</v>
      </c>
      <c r="N5" s="153"/>
      <c r="O5" s="76" t="s">
        <v>55</v>
      </c>
      <c r="P5" s="162" t="s">
        <v>56</v>
      </c>
      <c r="Q5" s="167" t="s">
        <v>61</v>
      </c>
      <c r="R5" s="168"/>
      <c r="S5" s="167" t="s">
        <v>62</v>
      </c>
      <c r="T5" s="168"/>
      <c r="U5" s="154" t="s">
        <v>64</v>
      </c>
      <c r="V5" s="155"/>
      <c r="W5" s="191" t="s">
        <v>63</v>
      </c>
      <c r="X5" s="192"/>
    </row>
    <row r="6" spans="1:29" ht="26.45" customHeight="1" x14ac:dyDescent="0.15">
      <c r="A6" s="69"/>
      <c r="B6" s="149"/>
      <c r="C6" s="101"/>
      <c r="D6" s="146"/>
      <c r="E6" s="146"/>
      <c r="F6" s="104"/>
      <c r="G6" s="175"/>
      <c r="H6" s="176"/>
      <c r="I6" s="176"/>
      <c r="J6" s="176"/>
      <c r="K6" s="151"/>
      <c r="L6" s="79"/>
      <c r="M6" s="78"/>
      <c r="N6" s="151"/>
      <c r="O6" s="161"/>
      <c r="P6" s="163"/>
      <c r="Q6" s="169"/>
      <c r="R6" s="170"/>
      <c r="S6" s="169"/>
      <c r="T6" s="170"/>
      <c r="U6" s="156"/>
      <c r="V6" s="157"/>
      <c r="W6" s="157"/>
      <c r="X6" s="193"/>
    </row>
    <row r="7" spans="1:29" ht="13.15" customHeight="1" x14ac:dyDescent="0.15">
      <c r="A7" s="69"/>
      <c r="B7" s="149"/>
      <c r="C7" s="158" t="s">
        <v>50</v>
      </c>
      <c r="D7" s="146"/>
      <c r="E7" s="146"/>
      <c r="F7" s="104"/>
      <c r="G7" s="175"/>
      <c r="H7" s="176"/>
      <c r="I7" s="176"/>
      <c r="J7" s="176"/>
      <c r="K7" s="151"/>
      <c r="L7" s="79"/>
      <c r="M7" s="78"/>
      <c r="N7" s="151"/>
      <c r="O7" s="164" t="s">
        <v>60</v>
      </c>
      <c r="P7" s="163"/>
      <c r="Q7" s="169"/>
      <c r="R7" s="170"/>
      <c r="S7" s="169"/>
      <c r="T7" s="170"/>
      <c r="U7" s="156"/>
      <c r="V7" s="157"/>
      <c r="W7" s="157"/>
      <c r="X7" s="193"/>
    </row>
    <row r="8" spans="1:29" ht="13.15" customHeight="1" x14ac:dyDescent="0.15">
      <c r="A8" s="69"/>
      <c r="B8" s="149"/>
      <c r="C8" s="102"/>
      <c r="D8" s="147"/>
      <c r="E8" s="147"/>
      <c r="F8" s="105"/>
      <c r="G8" s="175"/>
      <c r="H8" s="176"/>
      <c r="I8" s="176"/>
      <c r="J8" s="176"/>
      <c r="K8" s="152"/>
      <c r="L8" s="81"/>
      <c r="M8" s="80"/>
      <c r="N8" s="152"/>
      <c r="O8" s="165"/>
      <c r="P8" s="166"/>
      <c r="Q8" s="171"/>
      <c r="R8" s="172"/>
      <c r="S8" s="171"/>
      <c r="T8" s="172"/>
      <c r="U8" s="156"/>
      <c r="V8" s="157"/>
      <c r="W8" s="157"/>
      <c r="X8" s="193"/>
    </row>
    <row r="9" spans="1:29" ht="19.149999999999999" customHeight="1" x14ac:dyDescent="0.15">
      <c r="A9" s="96" t="s">
        <v>38</v>
      </c>
      <c r="B9" s="123"/>
      <c r="C9" s="178" t="s">
        <v>39</v>
      </c>
      <c r="D9" s="146"/>
      <c r="E9" s="146"/>
      <c r="F9" s="104"/>
      <c r="G9" s="128">
        <v>1</v>
      </c>
      <c r="H9" s="43"/>
      <c r="I9" s="35"/>
      <c r="J9" s="36"/>
      <c r="K9" s="143"/>
      <c r="L9" s="36"/>
      <c r="M9" s="35"/>
      <c r="N9" s="36"/>
      <c r="O9" s="38"/>
      <c r="P9" s="39"/>
      <c r="Q9" s="38"/>
      <c r="R9" s="39"/>
      <c r="S9" s="38"/>
      <c r="T9" s="39"/>
      <c r="U9" s="35"/>
      <c r="V9" s="36"/>
      <c r="W9" s="195"/>
      <c r="X9" s="196"/>
    </row>
    <row r="10" spans="1:29" ht="19.149999999999999" customHeight="1" x14ac:dyDescent="0.15">
      <c r="A10" s="98"/>
      <c r="B10" s="123"/>
      <c r="C10" s="101"/>
      <c r="D10" s="146"/>
      <c r="E10" s="146"/>
      <c r="F10" s="104"/>
      <c r="G10" s="128">
        <v>2</v>
      </c>
      <c r="H10" s="43"/>
      <c r="I10" s="35"/>
      <c r="J10" s="36"/>
      <c r="K10" s="194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197"/>
      <c r="X10" s="198"/>
      <c r="AC10" s="9"/>
    </row>
    <row r="11" spans="1:29" ht="19.149999999999999" customHeight="1" x14ac:dyDescent="0.15">
      <c r="A11" s="98"/>
      <c r="B11" s="123"/>
      <c r="C11" s="102"/>
      <c r="D11" s="147"/>
      <c r="E11" s="147"/>
      <c r="F11" s="105"/>
      <c r="G11" s="128">
        <v>3</v>
      </c>
      <c r="H11" s="43"/>
      <c r="I11" s="35"/>
      <c r="J11" s="36"/>
      <c r="K11" s="194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197"/>
      <c r="X11" s="198"/>
    </row>
    <row r="12" spans="1:29" ht="19.149999999999999" customHeight="1" x14ac:dyDescent="0.15">
      <c r="A12" s="98"/>
      <c r="B12" s="123"/>
      <c r="C12" s="144" t="s">
        <v>40</v>
      </c>
      <c r="D12" s="145"/>
      <c r="E12" s="145"/>
      <c r="F12" s="112"/>
      <c r="G12" s="128">
        <v>1</v>
      </c>
      <c r="H12" s="43"/>
      <c r="I12" s="35"/>
      <c r="J12" s="36"/>
      <c r="K12" s="143"/>
      <c r="L12" s="36"/>
      <c r="M12" s="35"/>
      <c r="N12" s="36"/>
      <c r="O12" s="35"/>
      <c r="P12" s="36"/>
      <c r="Q12" s="35"/>
      <c r="R12" s="36"/>
      <c r="S12" s="35"/>
      <c r="T12" s="36"/>
      <c r="U12" s="35"/>
      <c r="V12" s="36"/>
      <c r="W12" s="197"/>
      <c r="X12" s="198"/>
    </row>
    <row r="13" spans="1:29" ht="19.149999999999999" customHeight="1" x14ac:dyDescent="0.15">
      <c r="A13" s="98"/>
      <c r="B13" s="123"/>
      <c r="C13" s="101"/>
      <c r="D13" s="146"/>
      <c r="E13" s="146"/>
      <c r="F13" s="104"/>
      <c r="G13" s="128">
        <v>2</v>
      </c>
      <c r="H13" s="43"/>
      <c r="I13" s="35"/>
      <c r="J13" s="36"/>
      <c r="K13" s="194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197"/>
      <c r="X13" s="198"/>
    </row>
    <row r="14" spans="1:29" ht="19.149999999999999" customHeight="1" x14ac:dyDescent="0.15">
      <c r="A14" s="98"/>
      <c r="B14" s="123"/>
      <c r="C14" s="102"/>
      <c r="D14" s="147"/>
      <c r="E14" s="147"/>
      <c r="F14" s="105"/>
      <c r="G14" s="128">
        <v>3</v>
      </c>
      <c r="H14" s="43"/>
      <c r="I14" s="35"/>
      <c r="J14" s="36"/>
      <c r="K14" s="194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197"/>
      <c r="X14" s="198"/>
    </row>
    <row r="15" spans="1:29" ht="19.149999999999999" customHeight="1" x14ac:dyDescent="0.15">
      <c r="A15" s="98"/>
      <c r="B15" s="123"/>
      <c r="C15" s="144" t="s">
        <v>41</v>
      </c>
      <c r="D15" s="145"/>
      <c r="E15" s="145"/>
      <c r="F15" s="112"/>
      <c r="G15" s="128">
        <v>1</v>
      </c>
      <c r="H15" s="43"/>
      <c r="I15" s="35"/>
      <c r="J15" s="36"/>
      <c r="K15" s="143"/>
      <c r="L15" s="36"/>
      <c r="M15" s="35"/>
      <c r="N15" s="36"/>
      <c r="O15" s="35"/>
      <c r="P15" s="36"/>
      <c r="Q15" s="35"/>
      <c r="R15" s="36"/>
      <c r="S15" s="35"/>
      <c r="T15" s="36"/>
      <c r="U15" s="35"/>
      <c r="V15" s="36"/>
      <c r="W15" s="197"/>
      <c r="X15" s="198"/>
    </row>
    <row r="16" spans="1:29" ht="19.149999999999999" customHeight="1" x14ac:dyDescent="0.15">
      <c r="A16" s="98"/>
      <c r="B16" s="123"/>
      <c r="C16" s="101"/>
      <c r="D16" s="146"/>
      <c r="E16" s="146"/>
      <c r="F16" s="104"/>
      <c r="G16" s="128">
        <v>2</v>
      </c>
      <c r="H16" s="43"/>
      <c r="I16" s="35"/>
      <c r="J16" s="36"/>
      <c r="K16" s="194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197"/>
      <c r="X16" s="198"/>
    </row>
    <row r="17" spans="1:24" ht="19.149999999999999" customHeight="1" x14ac:dyDescent="0.15">
      <c r="A17" s="98"/>
      <c r="B17" s="123"/>
      <c r="C17" s="102"/>
      <c r="D17" s="147"/>
      <c r="E17" s="147"/>
      <c r="F17" s="105"/>
      <c r="G17" s="128">
        <v>3</v>
      </c>
      <c r="H17" s="43"/>
      <c r="I17" s="35"/>
      <c r="J17" s="36"/>
      <c r="K17" s="194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197"/>
      <c r="X17" s="198"/>
    </row>
    <row r="18" spans="1:24" ht="19.149999999999999" customHeight="1" x14ac:dyDescent="0.15">
      <c r="A18" s="98"/>
      <c r="B18" s="123"/>
      <c r="C18" s="144" t="s">
        <v>42</v>
      </c>
      <c r="D18" s="145"/>
      <c r="E18" s="145"/>
      <c r="F18" s="112"/>
      <c r="G18" s="128">
        <v>1</v>
      </c>
      <c r="H18" s="43"/>
      <c r="I18" s="35"/>
      <c r="J18" s="36"/>
      <c r="K18" s="143"/>
      <c r="L18" s="36"/>
      <c r="M18" s="35"/>
      <c r="N18" s="36"/>
      <c r="O18" s="35"/>
      <c r="P18" s="36"/>
      <c r="Q18" s="35"/>
      <c r="R18" s="36"/>
      <c r="S18" s="35"/>
      <c r="T18" s="36"/>
      <c r="U18" s="35"/>
      <c r="V18" s="36"/>
      <c r="W18" s="197"/>
      <c r="X18" s="198"/>
    </row>
    <row r="19" spans="1:24" ht="19.149999999999999" customHeight="1" x14ac:dyDescent="0.15">
      <c r="A19" s="98"/>
      <c r="B19" s="123"/>
      <c r="C19" s="101"/>
      <c r="D19" s="146"/>
      <c r="E19" s="146"/>
      <c r="F19" s="104"/>
      <c r="G19" s="128">
        <v>2</v>
      </c>
      <c r="H19" s="43"/>
      <c r="I19" s="35"/>
      <c r="J19" s="36"/>
      <c r="K19" s="194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197"/>
      <c r="X19" s="198"/>
    </row>
    <row r="20" spans="1:24" ht="19.149999999999999" customHeight="1" x14ac:dyDescent="0.15">
      <c r="A20" s="98"/>
      <c r="B20" s="123"/>
      <c r="C20" s="102"/>
      <c r="D20" s="147"/>
      <c r="E20" s="147"/>
      <c r="F20" s="105"/>
      <c r="G20" s="128">
        <v>3</v>
      </c>
      <c r="H20" s="43"/>
      <c r="I20" s="35"/>
      <c r="J20" s="36"/>
      <c r="K20" s="194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197"/>
      <c r="X20" s="198"/>
    </row>
    <row r="21" spans="1:24" ht="19.149999999999999" customHeight="1" x14ac:dyDescent="0.15">
      <c r="A21" s="98"/>
      <c r="B21" s="123"/>
      <c r="C21" s="144" t="s">
        <v>43</v>
      </c>
      <c r="D21" s="145"/>
      <c r="E21" s="145"/>
      <c r="F21" s="112"/>
      <c r="G21" s="128">
        <v>1</v>
      </c>
      <c r="H21" s="43"/>
      <c r="I21" s="35"/>
      <c r="J21" s="36"/>
      <c r="K21" s="143"/>
      <c r="L21" s="36"/>
      <c r="M21" s="35"/>
      <c r="N21" s="36"/>
      <c r="O21" s="35"/>
      <c r="P21" s="36"/>
      <c r="Q21" s="35"/>
      <c r="R21" s="36"/>
      <c r="S21" s="35"/>
      <c r="T21" s="36"/>
      <c r="U21" s="35"/>
      <c r="V21" s="36"/>
      <c r="W21" s="197"/>
      <c r="X21" s="198"/>
    </row>
    <row r="22" spans="1:24" ht="19.149999999999999" customHeight="1" x14ac:dyDescent="0.15">
      <c r="A22" s="98"/>
      <c r="B22" s="123"/>
      <c r="C22" s="101"/>
      <c r="D22" s="146"/>
      <c r="E22" s="146"/>
      <c r="F22" s="104"/>
      <c r="G22" s="128">
        <v>2</v>
      </c>
      <c r="H22" s="43"/>
      <c r="I22" s="35"/>
      <c r="J22" s="36"/>
      <c r="K22" s="194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197"/>
      <c r="X22" s="198"/>
    </row>
    <row r="23" spans="1:24" ht="19.149999999999999" customHeight="1" x14ac:dyDescent="0.15">
      <c r="A23" s="98"/>
      <c r="B23" s="123"/>
      <c r="C23" s="102"/>
      <c r="D23" s="147"/>
      <c r="E23" s="147"/>
      <c r="F23" s="105"/>
      <c r="G23" s="128">
        <v>3</v>
      </c>
      <c r="H23" s="43"/>
      <c r="I23" s="35"/>
      <c r="J23" s="36"/>
      <c r="K23" s="194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197"/>
      <c r="X23" s="198"/>
    </row>
    <row r="24" spans="1:24" ht="19.149999999999999" customHeight="1" x14ac:dyDescent="0.15">
      <c r="A24" s="98"/>
      <c r="B24" s="123"/>
      <c r="C24" s="144" t="s">
        <v>44</v>
      </c>
      <c r="D24" s="145"/>
      <c r="E24" s="145"/>
      <c r="F24" s="112"/>
      <c r="G24" s="128">
        <v>1</v>
      </c>
      <c r="H24" s="43"/>
      <c r="I24" s="35"/>
      <c r="J24" s="36"/>
      <c r="K24" s="143"/>
      <c r="L24" s="36"/>
      <c r="M24" s="35"/>
      <c r="N24" s="36"/>
      <c r="O24" s="35"/>
      <c r="P24" s="36"/>
      <c r="Q24" s="35"/>
      <c r="R24" s="36"/>
      <c r="S24" s="35"/>
      <c r="T24" s="36"/>
      <c r="U24" s="35"/>
      <c r="V24" s="36"/>
      <c r="W24" s="197"/>
      <c r="X24" s="198"/>
    </row>
    <row r="25" spans="1:24" ht="19.149999999999999" customHeight="1" x14ac:dyDescent="0.15">
      <c r="A25" s="98"/>
      <c r="B25" s="123"/>
      <c r="C25" s="101"/>
      <c r="D25" s="146"/>
      <c r="E25" s="146"/>
      <c r="F25" s="104"/>
      <c r="G25" s="128">
        <v>2</v>
      </c>
      <c r="H25" s="43"/>
      <c r="I25" s="35"/>
      <c r="J25" s="36"/>
      <c r="K25" s="194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197"/>
      <c r="X25" s="198"/>
    </row>
    <row r="26" spans="1:24" ht="19.149999999999999" customHeight="1" x14ac:dyDescent="0.15">
      <c r="A26" s="98"/>
      <c r="B26" s="123"/>
      <c r="C26" s="102"/>
      <c r="D26" s="147"/>
      <c r="E26" s="147"/>
      <c r="F26" s="105"/>
      <c r="G26" s="128">
        <v>3</v>
      </c>
      <c r="H26" s="43"/>
      <c r="I26" s="35"/>
      <c r="J26" s="36"/>
      <c r="K26" s="194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197"/>
      <c r="X26" s="198"/>
    </row>
    <row r="27" spans="1:24" ht="19.149999999999999" customHeight="1" x14ac:dyDescent="0.15">
      <c r="A27" s="98"/>
      <c r="B27" s="123"/>
      <c r="C27" s="144" t="s">
        <v>45</v>
      </c>
      <c r="D27" s="145"/>
      <c r="E27" s="145"/>
      <c r="F27" s="112"/>
      <c r="G27" s="128">
        <v>1</v>
      </c>
      <c r="H27" s="43"/>
      <c r="I27" s="35"/>
      <c r="J27" s="36"/>
      <c r="K27" s="143"/>
      <c r="L27" s="36"/>
      <c r="M27" s="35"/>
      <c r="N27" s="36"/>
      <c r="O27" s="35"/>
      <c r="P27" s="36"/>
      <c r="Q27" s="35"/>
      <c r="R27" s="36"/>
      <c r="S27" s="35"/>
      <c r="T27" s="36"/>
      <c r="U27" s="35"/>
      <c r="V27" s="36"/>
      <c r="W27" s="197"/>
      <c r="X27" s="198"/>
    </row>
    <row r="28" spans="1:24" ht="19.149999999999999" customHeight="1" x14ac:dyDescent="0.15">
      <c r="A28" s="98"/>
      <c r="B28" s="123"/>
      <c r="C28" s="101"/>
      <c r="D28" s="146"/>
      <c r="E28" s="146"/>
      <c r="F28" s="104"/>
      <c r="G28" s="128">
        <v>2</v>
      </c>
      <c r="H28" s="43"/>
      <c r="I28" s="35"/>
      <c r="J28" s="36"/>
      <c r="K28" s="194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197"/>
      <c r="X28" s="198"/>
    </row>
    <row r="29" spans="1:24" ht="19.149999999999999" customHeight="1" x14ac:dyDescent="0.15">
      <c r="A29" s="98"/>
      <c r="B29" s="123"/>
      <c r="C29" s="102"/>
      <c r="D29" s="147"/>
      <c r="E29" s="147"/>
      <c r="F29" s="105"/>
      <c r="G29" s="128">
        <v>3</v>
      </c>
      <c r="H29" s="43"/>
      <c r="I29" s="35"/>
      <c r="J29" s="36"/>
      <c r="K29" s="194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197"/>
      <c r="X29" s="198"/>
    </row>
    <row r="30" spans="1:24" ht="19.149999999999999" customHeight="1" x14ac:dyDescent="0.15">
      <c r="A30" s="98"/>
      <c r="B30" s="123"/>
      <c r="C30" s="144" t="s">
        <v>46</v>
      </c>
      <c r="D30" s="145"/>
      <c r="E30" s="145"/>
      <c r="F30" s="112"/>
      <c r="G30" s="128">
        <v>1</v>
      </c>
      <c r="H30" s="43"/>
      <c r="I30" s="35"/>
      <c r="J30" s="36"/>
      <c r="K30" s="143"/>
      <c r="L30" s="36"/>
      <c r="M30" s="35"/>
      <c r="N30" s="36"/>
      <c r="O30" s="35"/>
      <c r="P30" s="36"/>
      <c r="Q30" s="35"/>
      <c r="R30" s="36"/>
      <c r="S30" s="35"/>
      <c r="T30" s="36"/>
      <c r="U30" s="35"/>
      <c r="V30" s="36"/>
      <c r="W30" s="197"/>
      <c r="X30" s="198"/>
    </row>
    <row r="31" spans="1:24" ht="19.149999999999999" customHeight="1" x14ac:dyDescent="0.15">
      <c r="A31" s="98"/>
      <c r="B31" s="123"/>
      <c r="C31" s="101"/>
      <c r="D31" s="146"/>
      <c r="E31" s="146"/>
      <c r="F31" s="104"/>
      <c r="G31" s="128">
        <v>2</v>
      </c>
      <c r="H31" s="43"/>
      <c r="I31" s="35"/>
      <c r="J31" s="36"/>
      <c r="K31" s="194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197"/>
      <c r="X31" s="198"/>
    </row>
    <row r="32" spans="1:24" ht="19.149999999999999" customHeight="1" x14ac:dyDescent="0.15">
      <c r="A32" s="98"/>
      <c r="B32" s="123"/>
      <c r="C32" s="102"/>
      <c r="D32" s="147"/>
      <c r="E32" s="147"/>
      <c r="F32" s="105"/>
      <c r="G32" s="128">
        <v>3</v>
      </c>
      <c r="H32" s="43"/>
      <c r="I32" s="35"/>
      <c r="J32" s="36"/>
      <c r="K32" s="194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197"/>
      <c r="X32" s="198"/>
    </row>
    <row r="33" spans="1:24" ht="19.149999999999999" customHeight="1" x14ac:dyDescent="0.15">
      <c r="A33" s="98"/>
      <c r="B33" s="123"/>
      <c r="C33" s="144" t="s">
        <v>47</v>
      </c>
      <c r="D33" s="145"/>
      <c r="E33" s="145"/>
      <c r="F33" s="112"/>
      <c r="G33" s="128">
        <v>1</v>
      </c>
      <c r="H33" s="43"/>
      <c r="I33" s="35"/>
      <c r="J33" s="36"/>
      <c r="K33" s="143"/>
      <c r="L33" s="36"/>
      <c r="M33" s="35"/>
      <c r="N33" s="36"/>
      <c r="O33" s="35"/>
      <c r="P33" s="36"/>
      <c r="Q33" s="35"/>
      <c r="R33" s="36"/>
      <c r="S33" s="35"/>
      <c r="T33" s="36"/>
      <c r="U33" s="35"/>
      <c r="V33" s="36"/>
      <c r="W33" s="197"/>
      <c r="X33" s="198"/>
    </row>
    <row r="34" spans="1:24" ht="19.149999999999999" customHeight="1" x14ac:dyDescent="0.15">
      <c r="A34" s="98"/>
      <c r="B34" s="123"/>
      <c r="C34" s="101"/>
      <c r="D34" s="146"/>
      <c r="E34" s="146"/>
      <c r="F34" s="104"/>
      <c r="G34" s="128">
        <v>2</v>
      </c>
      <c r="H34" s="43"/>
      <c r="I34" s="35"/>
      <c r="J34" s="36"/>
      <c r="K34" s="194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197"/>
      <c r="X34" s="198"/>
    </row>
    <row r="35" spans="1:24" ht="19.149999999999999" customHeight="1" thickBot="1" x14ac:dyDescent="0.2">
      <c r="A35" s="99"/>
      <c r="B35" s="124"/>
      <c r="C35" s="117"/>
      <c r="D35" s="202"/>
      <c r="E35" s="202"/>
      <c r="F35" s="118"/>
      <c r="G35" s="203">
        <v>3</v>
      </c>
      <c r="H35" s="45"/>
      <c r="I35" s="110"/>
      <c r="J35" s="106"/>
      <c r="K35" s="201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99"/>
      <c r="X35" s="200"/>
    </row>
    <row r="36" spans="1:24" ht="12" customHeight="1" x14ac:dyDescent="0.15">
      <c r="C36" s="1" t="s">
        <v>65</v>
      </c>
    </row>
  </sheetData>
  <mergeCells count="150">
    <mergeCell ref="C24:F26"/>
    <mergeCell ref="G24:H24"/>
    <mergeCell ref="I24:J24"/>
    <mergeCell ref="G25:H25"/>
    <mergeCell ref="I25:J25"/>
    <mergeCell ref="G26:H26"/>
    <mergeCell ref="I26:J26"/>
    <mergeCell ref="W9:X35"/>
    <mergeCell ref="S33:T35"/>
    <mergeCell ref="U33:V35"/>
    <mergeCell ref="K33:L35"/>
    <mergeCell ref="M33:N35"/>
    <mergeCell ref="O33:P35"/>
    <mergeCell ref="Q33:R35"/>
    <mergeCell ref="C33:F35"/>
    <mergeCell ref="G33:H33"/>
    <mergeCell ref="I33:J33"/>
    <mergeCell ref="G34:H34"/>
    <mergeCell ref="I34:J34"/>
    <mergeCell ref="G35:H35"/>
    <mergeCell ref="I35:J35"/>
    <mergeCell ref="S30:T32"/>
    <mergeCell ref="U30:V32"/>
    <mergeCell ref="C30:F32"/>
    <mergeCell ref="G30:H30"/>
    <mergeCell ref="I30:J30"/>
    <mergeCell ref="G31:H31"/>
    <mergeCell ref="I31:J31"/>
    <mergeCell ref="G32:H32"/>
    <mergeCell ref="I32:J32"/>
    <mergeCell ref="K30:L32"/>
    <mergeCell ref="M30:N32"/>
    <mergeCell ref="O30:P32"/>
    <mergeCell ref="C27:F29"/>
    <mergeCell ref="G27:H27"/>
    <mergeCell ref="I27:J27"/>
    <mergeCell ref="G28:H28"/>
    <mergeCell ref="I28:J28"/>
    <mergeCell ref="G29:H29"/>
    <mergeCell ref="I29:J29"/>
    <mergeCell ref="K27:L29"/>
    <mergeCell ref="M27:N29"/>
    <mergeCell ref="S18:T20"/>
    <mergeCell ref="U18:V20"/>
    <mergeCell ref="Q27:R29"/>
    <mergeCell ref="S27:T29"/>
    <mergeCell ref="U27:V29"/>
    <mergeCell ref="O27:P29"/>
    <mergeCell ref="S24:T26"/>
    <mergeCell ref="U24:V26"/>
    <mergeCell ref="Q30:R32"/>
    <mergeCell ref="I18:J18"/>
    <mergeCell ref="G19:H19"/>
    <mergeCell ref="I19:J19"/>
    <mergeCell ref="G20:H20"/>
    <mergeCell ref="I20:J20"/>
    <mergeCell ref="K24:L26"/>
    <mergeCell ref="M24:N26"/>
    <mergeCell ref="O24:P26"/>
    <mergeCell ref="Q24:R26"/>
    <mergeCell ref="I22:J22"/>
    <mergeCell ref="G23:H23"/>
    <mergeCell ref="I23:J23"/>
    <mergeCell ref="G22:H22"/>
    <mergeCell ref="K18:L20"/>
    <mergeCell ref="M18:N20"/>
    <mergeCell ref="O18:P20"/>
    <mergeCell ref="Q18:R20"/>
    <mergeCell ref="W5:X8"/>
    <mergeCell ref="A9:B35"/>
    <mergeCell ref="K9:L11"/>
    <mergeCell ref="M9:N11"/>
    <mergeCell ref="O9:P11"/>
    <mergeCell ref="Q9:R11"/>
    <mergeCell ref="S9:T11"/>
    <mergeCell ref="U9:V11"/>
    <mergeCell ref="K12:L14"/>
    <mergeCell ref="M12:N14"/>
    <mergeCell ref="O12:P14"/>
    <mergeCell ref="Q12:R14"/>
    <mergeCell ref="S12:T14"/>
    <mergeCell ref="U12:V14"/>
    <mergeCell ref="K15:L17"/>
    <mergeCell ref="K21:L23"/>
    <mergeCell ref="M21:N23"/>
    <mergeCell ref="O21:P23"/>
    <mergeCell ref="Q21:R23"/>
    <mergeCell ref="S21:T23"/>
    <mergeCell ref="U21:V23"/>
    <mergeCell ref="C21:F23"/>
    <mergeCell ref="G21:H21"/>
    <mergeCell ref="I21:J21"/>
    <mergeCell ref="U2:X2"/>
    <mergeCell ref="A3:F3"/>
    <mergeCell ref="G3:I3"/>
    <mergeCell ref="Q3:R3"/>
    <mergeCell ref="V3:W3"/>
    <mergeCell ref="A4:F4"/>
    <mergeCell ref="G4:I4"/>
    <mergeCell ref="J4:K4"/>
    <mergeCell ref="L4:N4"/>
    <mergeCell ref="O4:Q4"/>
    <mergeCell ref="R4:S4"/>
    <mergeCell ref="T4:X4"/>
    <mergeCell ref="O3:P3"/>
    <mergeCell ref="T3:U3"/>
    <mergeCell ref="I14:J14"/>
    <mergeCell ref="C15:F17"/>
    <mergeCell ref="G15:H15"/>
    <mergeCell ref="I15:J15"/>
    <mergeCell ref="G16:H16"/>
    <mergeCell ref="I16:J16"/>
    <mergeCell ref="G17:H17"/>
    <mergeCell ref="I17:J17"/>
    <mergeCell ref="A2:F2"/>
    <mergeCell ref="G2:T2"/>
    <mergeCell ref="Q5:R8"/>
    <mergeCell ref="S5:T8"/>
    <mergeCell ref="G5:H8"/>
    <mergeCell ref="I5:J8"/>
    <mergeCell ref="C9:F11"/>
    <mergeCell ref="G9:H9"/>
    <mergeCell ref="G10:H10"/>
    <mergeCell ref="G11:H11"/>
    <mergeCell ref="I9:J9"/>
    <mergeCell ref="I10:J10"/>
    <mergeCell ref="C18:F20"/>
    <mergeCell ref="G18:H18"/>
    <mergeCell ref="I11:J11"/>
    <mergeCell ref="A5:B8"/>
    <mergeCell ref="K5:L8"/>
    <mergeCell ref="M5:N8"/>
    <mergeCell ref="U5:V8"/>
    <mergeCell ref="C7:F8"/>
    <mergeCell ref="C5:D6"/>
    <mergeCell ref="E5:F6"/>
    <mergeCell ref="O5:O6"/>
    <mergeCell ref="P5:P6"/>
    <mergeCell ref="O7:P8"/>
    <mergeCell ref="M15:N17"/>
    <mergeCell ref="O15:P17"/>
    <mergeCell ref="Q15:R17"/>
    <mergeCell ref="S15:T17"/>
    <mergeCell ref="U15:V17"/>
    <mergeCell ref="C12:F14"/>
    <mergeCell ref="G12:H12"/>
    <mergeCell ref="I12:J12"/>
    <mergeCell ref="G13:H13"/>
    <mergeCell ref="I13:J13"/>
    <mergeCell ref="G14:H14"/>
  </mergeCells>
  <phoneticPr fontId="2"/>
  <pageMargins left="0.7" right="0.7" top="0.75" bottom="0.75" header="0.3" footer="0.3"/>
  <pageSetup paperSize="9" orientation="portrait" horizontalDpi="4294967293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028" r:id="rId4">
          <objectPr defaultSize="0" autoPict="0" r:id="rId5">
            <anchor moveWithCells="1">
              <from>
                <xdr:col>18</xdr:col>
                <xdr:colOff>142875</xdr:colOff>
                <xdr:row>5</xdr:row>
                <xdr:rowOff>104775</xdr:rowOff>
              </from>
              <to>
                <xdr:col>19</xdr:col>
                <xdr:colOff>152400</xdr:colOff>
                <xdr:row>6</xdr:row>
                <xdr:rowOff>38100</xdr:rowOff>
              </to>
            </anchor>
          </objectPr>
        </oleObject>
      </mc:Choice>
      <mc:Fallback>
        <oleObject progId="Equation.3" shapeId="1028" r:id="rId4"/>
      </mc:Fallback>
    </mc:AlternateContent>
    <mc:AlternateContent xmlns:mc="http://schemas.openxmlformats.org/markup-compatibility/2006">
      <mc:Choice Requires="x14">
        <oleObject progId="Equation.3" shapeId="1029" r:id="rId6">
          <objectPr defaultSize="0" autoPict="0" r:id="rId7">
            <anchor moveWithCells="1">
              <from>
                <xdr:col>16</xdr:col>
                <xdr:colOff>47625</xdr:colOff>
                <xdr:row>5</xdr:row>
                <xdr:rowOff>114300</xdr:rowOff>
              </from>
              <to>
                <xdr:col>17</xdr:col>
                <xdr:colOff>247650</xdr:colOff>
                <xdr:row>6</xdr:row>
                <xdr:rowOff>0</xdr:rowOff>
              </to>
            </anchor>
          </objectPr>
        </oleObject>
      </mc:Choice>
      <mc:Fallback>
        <oleObject progId="Equation.3" shapeId="1029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36"/>
  <sheetViews>
    <sheetView tabSelected="1" workbookViewId="0">
      <selection activeCell="G2" sqref="G2:T2"/>
    </sheetView>
  </sheetViews>
  <sheetFormatPr defaultColWidth="3.625" defaultRowHeight="12" customHeight="1" x14ac:dyDescent="0.15"/>
  <cols>
    <col min="1" max="2" width="3.375" style="1" customWidth="1"/>
    <col min="3" max="6" width="2.875" style="1" customWidth="1"/>
    <col min="7" max="16" width="3.75" style="1" customWidth="1"/>
    <col min="17" max="20" width="4.375" style="1" customWidth="1"/>
    <col min="21" max="24" width="3.75" style="1" customWidth="1"/>
    <col min="25" max="27" width="3.625" style="1"/>
    <col min="28" max="28" width="19.5" style="20" customWidth="1"/>
    <col min="29" max="29" width="20" style="20" bestFit="1" customWidth="1"/>
    <col min="30" max="30" width="18.125" style="20" customWidth="1"/>
    <col min="31" max="31" width="14.75" style="1" bestFit="1" customWidth="1"/>
    <col min="32" max="16384" width="3.625" style="1"/>
  </cols>
  <sheetData>
    <row r="1" spans="1:31" ht="13.5" thickBot="1" x14ac:dyDescent="0.2"/>
    <row r="2" spans="1:31" ht="18.75" x14ac:dyDescent="0.15">
      <c r="A2" s="46" t="s">
        <v>0</v>
      </c>
      <c r="B2" s="47"/>
      <c r="C2" s="47"/>
      <c r="D2" s="47"/>
      <c r="E2" s="47"/>
      <c r="F2" s="47"/>
      <c r="G2" s="48" t="s">
        <v>37</v>
      </c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50"/>
      <c r="U2" s="40" t="s">
        <v>104</v>
      </c>
      <c r="V2" s="40"/>
      <c r="W2" s="40"/>
      <c r="X2" s="41"/>
    </row>
    <row r="3" spans="1:31" ht="15" x14ac:dyDescent="0.15">
      <c r="A3" s="42" t="s">
        <v>1</v>
      </c>
      <c r="B3" s="43"/>
      <c r="C3" s="43"/>
      <c r="D3" s="43"/>
      <c r="E3" s="43"/>
      <c r="F3" s="43"/>
      <c r="G3" s="54" t="s">
        <v>2</v>
      </c>
      <c r="H3" s="55"/>
      <c r="I3" s="55"/>
      <c r="J3" s="6"/>
      <c r="K3" s="6"/>
      <c r="L3" s="4" t="s">
        <v>10</v>
      </c>
      <c r="M3" s="3"/>
      <c r="N3" s="7" t="s">
        <v>11</v>
      </c>
      <c r="O3" s="65" t="s">
        <v>3</v>
      </c>
      <c r="P3" s="66"/>
      <c r="Q3" s="64"/>
      <c r="R3" s="43"/>
      <c r="S3" s="5" t="s">
        <v>12</v>
      </c>
      <c r="T3" s="65" t="s">
        <v>4</v>
      </c>
      <c r="U3" s="66"/>
      <c r="V3" s="64"/>
      <c r="W3" s="43"/>
      <c r="X3" s="8" t="s">
        <v>8</v>
      </c>
      <c r="AB3" s="21" t="s">
        <v>83</v>
      </c>
      <c r="AC3" s="21">
        <v>2</v>
      </c>
      <c r="AD3" s="23"/>
    </row>
    <row r="4" spans="1:31" ht="15.75" thickBot="1" x14ac:dyDescent="0.2">
      <c r="A4" s="179" t="s">
        <v>5</v>
      </c>
      <c r="B4" s="145"/>
      <c r="C4" s="145"/>
      <c r="D4" s="145"/>
      <c r="E4" s="145"/>
      <c r="F4" s="145"/>
      <c r="G4" s="180" t="s">
        <v>57</v>
      </c>
      <c r="H4" s="181"/>
      <c r="I4" s="182"/>
      <c r="J4" s="183" t="s">
        <v>58</v>
      </c>
      <c r="K4" s="184"/>
      <c r="L4" s="185" t="s">
        <v>7</v>
      </c>
      <c r="M4" s="184"/>
      <c r="N4" s="184"/>
      <c r="O4" s="185" t="s">
        <v>59</v>
      </c>
      <c r="P4" s="184"/>
      <c r="Q4" s="184"/>
      <c r="R4" s="186" t="s">
        <v>6</v>
      </c>
      <c r="S4" s="187"/>
      <c r="T4" s="188"/>
      <c r="U4" s="189"/>
      <c r="V4" s="189"/>
      <c r="W4" s="189"/>
      <c r="X4" s="190"/>
      <c r="AB4" s="21" t="s">
        <v>84</v>
      </c>
      <c r="AC4" s="22">
        <f>PI()</f>
        <v>3.1415926535897931</v>
      </c>
      <c r="AD4" s="24"/>
    </row>
    <row r="5" spans="1:31" ht="26.45" customHeight="1" x14ac:dyDescent="0.15">
      <c r="A5" s="67"/>
      <c r="B5" s="148"/>
      <c r="C5" s="70" t="s">
        <v>48</v>
      </c>
      <c r="D5" s="84"/>
      <c r="E5" s="159" t="s">
        <v>49</v>
      </c>
      <c r="F5" s="160"/>
      <c r="G5" s="173" t="s">
        <v>99</v>
      </c>
      <c r="H5" s="174"/>
      <c r="I5" s="177" t="s">
        <v>100</v>
      </c>
      <c r="J5" s="174"/>
      <c r="K5" s="150" t="s">
        <v>51</v>
      </c>
      <c r="L5" s="77"/>
      <c r="M5" s="76" t="s">
        <v>54</v>
      </c>
      <c r="N5" s="153"/>
      <c r="O5" s="76" t="s">
        <v>55</v>
      </c>
      <c r="P5" s="162" t="s">
        <v>56</v>
      </c>
      <c r="Q5" s="167" t="s">
        <v>61</v>
      </c>
      <c r="R5" s="168"/>
      <c r="S5" s="167" t="s">
        <v>62</v>
      </c>
      <c r="T5" s="168"/>
      <c r="U5" s="154" t="s">
        <v>64</v>
      </c>
      <c r="V5" s="155"/>
      <c r="W5" s="191" t="s">
        <v>63</v>
      </c>
      <c r="X5" s="192"/>
      <c r="AB5" s="21" t="s">
        <v>81</v>
      </c>
      <c r="AC5" s="21">
        <v>49.5</v>
      </c>
      <c r="AD5" s="23"/>
    </row>
    <row r="6" spans="1:31" ht="26.45" customHeight="1" x14ac:dyDescent="0.15">
      <c r="A6" s="69"/>
      <c r="B6" s="149"/>
      <c r="C6" s="101"/>
      <c r="D6" s="146"/>
      <c r="E6" s="146"/>
      <c r="F6" s="104"/>
      <c r="G6" s="175"/>
      <c r="H6" s="176"/>
      <c r="I6" s="176"/>
      <c r="J6" s="176"/>
      <c r="K6" s="151"/>
      <c r="L6" s="79"/>
      <c r="M6" s="78"/>
      <c r="N6" s="151"/>
      <c r="O6" s="161"/>
      <c r="P6" s="163"/>
      <c r="Q6" s="169"/>
      <c r="R6" s="170"/>
      <c r="S6" s="169"/>
      <c r="T6" s="170"/>
      <c r="U6" s="156"/>
      <c r="V6" s="157"/>
      <c r="W6" s="157"/>
      <c r="X6" s="193"/>
      <c r="AB6" s="21" t="s">
        <v>82</v>
      </c>
      <c r="AC6" s="21">
        <v>40</v>
      </c>
      <c r="AD6" s="23"/>
    </row>
    <row r="7" spans="1:31" ht="13.15" customHeight="1" x14ac:dyDescent="0.15">
      <c r="A7" s="69"/>
      <c r="B7" s="149"/>
      <c r="C7" s="158" t="s">
        <v>50</v>
      </c>
      <c r="D7" s="146"/>
      <c r="E7" s="146"/>
      <c r="F7" s="104"/>
      <c r="G7" s="175"/>
      <c r="H7" s="176"/>
      <c r="I7" s="176"/>
      <c r="J7" s="176"/>
      <c r="K7" s="151"/>
      <c r="L7" s="79"/>
      <c r="M7" s="78"/>
      <c r="N7" s="151"/>
      <c r="O7" s="164" t="s">
        <v>60</v>
      </c>
      <c r="P7" s="163"/>
      <c r="Q7" s="169"/>
      <c r="R7" s="170"/>
      <c r="S7" s="169"/>
      <c r="T7" s="170"/>
      <c r="U7" s="156"/>
      <c r="V7" s="157"/>
      <c r="W7" s="157"/>
      <c r="X7" s="193"/>
    </row>
    <row r="8" spans="1:31" ht="13.15" customHeight="1" x14ac:dyDescent="0.15">
      <c r="A8" s="69"/>
      <c r="B8" s="149"/>
      <c r="C8" s="102"/>
      <c r="D8" s="147"/>
      <c r="E8" s="147"/>
      <c r="F8" s="105"/>
      <c r="G8" s="175"/>
      <c r="H8" s="176"/>
      <c r="I8" s="176"/>
      <c r="J8" s="176"/>
      <c r="K8" s="152"/>
      <c r="L8" s="81"/>
      <c r="M8" s="80"/>
      <c r="N8" s="152"/>
      <c r="O8" s="165"/>
      <c r="P8" s="166"/>
      <c r="Q8" s="171"/>
      <c r="R8" s="172"/>
      <c r="S8" s="171"/>
      <c r="T8" s="172"/>
      <c r="U8" s="156"/>
      <c r="V8" s="157"/>
      <c r="W8" s="157"/>
      <c r="X8" s="193"/>
      <c r="AB8" s="21"/>
      <c r="AC8" s="21" t="s">
        <v>85</v>
      </c>
      <c r="AD8" s="21" t="s">
        <v>97</v>
      </c>
      <c r="AE8" s="25" t="s">
        <v>80</v>
      </c>
    </row>
    <row r="9" spans="1:31" ht="19.149999999999999" customHeight="1" x14ac:dyDescent="0.15">
      <c r="A9" s="96" t="s">
        <v>38</v>
      </c>
      <c r="B9" s="123"/>
      <c r="C9" s="178" t="s">
        <v>39</v>
      </c>
      <c r="D9" s="146"/>
      <c r="E9" s="146"/>
      <c r="F9" s="104"/>
      <c r="G9" s="128">
        <v>1</v>
      </c>
      <c r="H9" s="43"/>
      <c r="I9" s="125">
        <v>12.24</v>
      </c>
      <c r="J9" s="34"/>
      <c r="K9" s="204">
        <f>AVERAGE(I9:J11)</f>
        <v>12.323333333333332</v>
      </c>
      <c r="L9" s="205"/>
      <c r="M9" s="207">
        <f>49.5*40</f>
        <v>1980</v>
      </c>
      <c r="N9" s="208"/>
      <c r="O9" s="213">
        <f>2*2*PI()/4</f>
        <v>3.1415926535897931</v>
      </c>
      <c r="P9" s="214"/>
      <c r="Q9" s="210">
        <f>(35^0.5-31^0.5)/K9</f>
        <v>2.8264708163613306E-2</v>
      </c>
      <c r="R9" s="211"/>
      <c r="S9" s="213">
        <f>2*M9/O9/(2*980)^0.5</f>
        <v>28.471954276252671</v>
      </c>
      <c r="T9" s="214"/>
      <c r="U9" s="129">
        <f>Q9*S9</f>
        <v>0.80475147846602368</v>
      </c>
      <c r="V9" s="130"/>
      <c r="W9" s="219">
        <f>AVERAGE(U9:V35)</f>
        <v>0.87295792845828812</v>
      </c>
      <c r="X9" s="220"/>
      <c r="AB9" s="21" t="s">
        <v>69</v>
      </c>
      <c r="AC9" s="21">
        <v>40</v>
      </c>
      <c r="AD9" s="21">
        <f>AC9-5</f>
        <v>35</v>
      </c>
      <c r="AE9" s="19"/>
    </row>
    <row r="10" spans="1:31" ht="19.149999999999999" customHeight="1" x14ac:dyDescent="0.15">
      <c r="A10" s="98"/>
      <c r="B10" s="123"/>
      <c r="C10" s="101"/>
      <c r="D10" s="146"/>
      <c r="E10" s="146"/>
      <c r="F10" s="104"/>
      <c r="G10" s="128">
        <v>2</v>
      </c>
      <c r="H10" s="43"/>
      <c r="I10" s="125">
        <v>12.35</v>
      </c>
      <c r="J10" s="34"/>
      <c r="K10" s="206"/>
      <c r="L10" s="205"/>
      <c r="M10" s="208"/>
      <c r="N10" s="208"/>
      <c r="O10" s="205"/>
      <c r="P10" s="205"/>
      <c r="Q10" s="212"/>
      <c r="R10" s="212"/>
      <c r="S10" s="205"/>
      <c r="T10" s="205"/>
      <c r="U10" s="130"/>
      <c r="V10" s="130"/>
      <c r="W10" s="101"/>
      <c r="X10" s="221"/>
      <c r="AB10" s="21" t="s">
        <v>70</v>
      </c>
      <c r="AC10" s="21">
        <v>36</v>
      </c>
      <c r="AD10" s="21">
        <f t="shared" ref="AD10:AD18" si="0">AC10-5</f>
        <v>31</v>
      </c>
      <c r="AE10" s="19"/>
    </row>
    <row r="11" spans="1:31" ht="19.149999999999999" customHeight="1" x14ac:dyDescent="0.15">
      <c r="A11" s="98"/>
      <c r="B11" s="123"/>
      <c r="C11" s="102"/>
      <c r="D11" s="147"/>
      <c r="E11" s="147"/>
      <c r="F11" s="105"/>
      <c r="G11" s="128">
        <v>3</v>
      </c>
      <c r="H11" s="43"/>
      <c r="I11" s="125">
        <v>12.38</v>
      </c>
      <c r="J11" s="34"/>
      <c r="K11" s="206"/>
      <c r="L11" s="205"/>
      <c r="M11" s="208"/>
      <c r="N11" s="208"/>
      <c r="O11" s="205"/>
      <c r="P11" s="205"/>
      <c r="Q11" s="212"/>
      <c r="R11" s="212"/>
      <c r="S11" s="205"/>
      <c r="T11" s="205"/>
      <c r="U11" s="130"/>
      <c r="V11" s="130"/>
      <c r="W11" s="101"/>
      <c r="X11" s="221"/>
      <c r="AB11" s="21" t="s">
        <v>71</v>
      </c>
      <c r="AC11" s="21">
        <v>32</v>
      </c>
      <c r="AD11" s="21">
        <f t="shared" si="0"/>
        <v>27</v>
      </c>
      <c r="AE11" s="19"/>
    </row>
    <row r="12" spans="1:31" ht="19.149999999999999" customHeight="1" x14ac:dyDescent="0.15">
      <c r="A12" s="98"/>
      <c r="B12" s="123"/>
      <c r="C12" s="144" t="s">
        <v>40</v>
      </c>
      <c r="D12" s="145"/>
      <c r="E12" s="145"/>
      <c r="F12" s="112"/>
      <c r="G12" s="128">
        <v>1</v>
      </c>
      <c r="H12" s="43"/>
      <c r="I12" s="125">
        <v>25.03</v>
      </c>
      <c r="J12" s="34"/>
      <c r="K12" s="33">
        <f t="shared" ref="K12" si="1">AVERAGE(I12:J14)</f>
        <v>24.939999999999998</v>
      </c>
      <c r="L12" s="34"/>
      <c r="M12" s="207">
        <f t="shared" ref="M12" si="2">49.5*40</f>
        <v>1980</v>
      </c>
      <c r="N12" s="208"/>
      <c r="O12" s="213">
        <f t="shared" ref="O12" si="3">2*2*PI()/4</f>
        <v>3.1415926535897931</v>
      </c>
      <c r="P12" s="214"/>
      <c r="Q12" s="210">
        <f>(31^0.5-27^0.5)/(K12-K9)</f>
        <v>2.9454050736332064E-2</v>
      </c>
      <c r="R12" s="211"/>
      <c r="S12" s="213">
        <f t="shared" ref="S12" si="4">2*M12/O12/(2*980)^0.5</f>
        <v>28.471954276252671</v>
      </c>
      <c r="T12" s="214"/>
      <c r="U12" s="129">
        <f t="shared" ref="U12" si="5">Q12*S12</f>
        <v>0.83861438581527281</v>
      </c>
      <c r="V12" s="130"/>
      <c r="W12" s="101"/>
      <c r="X12" s="221"/>
      <c r="AB12" s="21" t="s">
        <v>72</v>
      </c>
      <c r="AC12" s="21">
        <v>28</v>
      </c>
      <c r="AD12" s="21">
        <f t="shared" si="0"/>
        <v>23</v>
      </c>
      <c r="AE12" s="19"/>
    </row>
    <row r="13" spans="1:31" ht="19.149999999999999" customHeight="1" x14ac:dyDescent="0.15">
      <c r="A13" s="98"/>
      <c r="B13" s="123"/>
      <c r="C13" s="101"/>
      <c r="D13" s="146"/>
      <c r="E13" s="146"/>
      <c r="F13" s="104"/>
      <c r="G13" s="128">
        <v>2</v>
      </c>
      <c r="H13" s="43"/>
      <c r="I13" s="125">
        <v>24.82</v>
      </c>
      <c r="J13" s="34"/>
      <c r="K13" s="209"/>
      <c r="L13" s="34"/>
      <c r="M13" s="208"/>
      <c r="N13" s="208"/>
      <c r="O13" s="205"/>
      <c r="P13" s="205"/>
      <c r="Q13" s="212"/>
      <c r="R13" s="212"/>
      <c r="S13" s="205"/>
      <c r="T13" s="205"/>
      <c r="U13" s="130"/>
      <c r="V13" s="130"/>
      <c r="W13" s="101"/>
      <c r="X13" s="221"/>
      <c r="AB13" s="21" t="s">
        <v>73</v>
      </c>
      <c r="AC13" s="21">
        <v>24</v>
      </c>
      <c r="AD13" s="21">
        <f t="shared" si="0"/>
        <v>19</v>
      </c>
      <c r="AE13" s="19"/>
    </row>
    <row r="14" spans="1:31" ht="19.149999999999999" customHeight="1" x14ac:dyDescent="0.15">
      <c r="A14" s="98"/>
      <c r="B14" s="123"/>
      <c r="C14" s="102"/>
      <c r="D14" s="147"/>
      <c r="E14" s="147"/>
      <c r="F14" s="105"/>
      <c r="G14" s="128">
        <v>3</v>
      </c>
      <c r="H14" s="43"/>
      <c r="I14" s="125">
        <v>24.97</v>
      </c>
      <c r="J14" s="34"/>
      <c r="K14" s="209"/>
      <c r="L14" s="34"/>
      <c r="M14" s="208"/>
      <c r="N14" s="208"/>
      <c r="O14" s="205"/>
      <c r="P14" s="205"/>
      <c r="Q14" s="212"/>
      <c r="R14" s="212"/>
      <c r="S14" s="205"/>
      <c r="T14" s="205"/>
      <c r="U14" s="130"/>
      <c r="V14" s="130"/>
      <c r="W14" s="101"/>
      <c r="X14" s="221"/>
      <c r="AB14" s="21" t="s">
        <v>74</v>
      </c>
      <c r="AC14" s="21">
        <v>20</v>
      </c>
      <c r="AD14" s="21">
        <f t="shared" si="0"/>
        <v>15</v>
      </c>
      <c r="AE14" s="19"/>
    </row>
    <row r="15" spans="1:31" ht="19.149999999999999" customHeight="1" x14ac:dyDescent="0.15">
      <c r="A15" s="98"/>
      <c r="B15" s="123"/>
      <c r="C15" s="144" t="s">
        <v>41</v>
      </c>
      <c r="D15" s="145"/>
      <c r="E15" s="145"/>
      <c r="F15" s="112"/>
      <c r="G15" s="128">
        <v>1</v>
      </c>
      <c r="H15" s="43"/>
      <c r="I15" s="125">
        <v>38.130000000000003</v>
      </c>
      <c r="J15" s="34"/>
      <c r="K15" s="204">
        <f t="shared" ref="K15" si="6">AVERAGE(I15:J17)</f>
        <v>38.196666666666665</v>
      </c>
      <c r="L15" s="205"/>
      <c r="M15" s="207">
        <f t="shared" ref="M15" si="7">49.5*40</f>
        <v>1980</v>
      </c>
      <c r="N15" s="208"/>
      <c r="O15" s="213">
        <f t="shared" ref="O15" si="8">2*2*PI()/4</f>
        <v>3.1415926535897931</v>
      </c>
      <c r="P15" s="214"/>
      <c r="Q15" s="210">
        <f>(27^0.5-23^0.5)/(K15-K12)</f>
        <v>3.019770425400399E-2</v>
      </c>
      <c r="R15" s="211"/>
      <c r="S15" s="213">
        <f t="shared" ref="S15" si="9">2*M15/O15/(2*980)^0.5</f>
        <v>28.471954276252671</v>
      </c>
      <c r="T15" s="214"/>
      <c r="U15" s="129">
        <f t="shared" ref="U15" si="10">Q15*S15</f>
        <v>0.85978765476780239</v>
      </c>
      <c r="V15" s="130"/>
      <c r="W15" s="101"/>
      <c r="X15" s="221"/>
      <c r="AB15" s="21" t="s">
        <v>75</v>
      </c>
      <c r="AC15" s="21">
        <v>16</v>
      </c>
      <c r="AD15" s="21">
        <f t="shared" si="0"/>
        <v>11</v>
      </c>
      <c r="AE15" s="19"/>
    </row>
    <row r="16" spans="1:31" ht="19.149999999999999" customHeight="1" x14ac:dyDescent="0.15">
      <c r="A16" s="98"/>
      <c r="B16" s="123"/>
      <c r="C16" s="101"/>
      <c r="D16" s="146"/>
      <c r="E16" s="146"/>
      <c r="F16" s="104"/>
      <c r="G16" s="128">
        <v>2</v>
      </c>
      <c r="H16" s="43"/>
      <c r="I16" s="125">
        <v>38.29</v>
      </c>
      <c r="J16" s="34"/>
      <c r="K16" s="206"/>
      <c r="L16" s="205"/>
      <c r="M16" s="208"/>
      <c r="N16" s="208"/>
      <c r="O16" s="205"/>
      <c r="P16" s="205"/>
      <c r="Q16" s="212"/>
      <c r="R16" s="212"/>
      <c r="S16" s="205"/>
      <c r="T16" s="205"/>
      <c r="U16" s="130"/>
      <c r="V16" s="130"/>
      <c r="W16" s="101"/>
      <c r="X16" s="221"/>
      <c r="AB16" s="21" t="s">
        <v>76</v>
      </c>
      <c r="AC16" s="21">
        <v>12</v>
      </c>
      <c r="AD16" s="21">
        <f t="shared" si="0"/>
        <v>7</v>
      </c>
      <c r="AE16" s="19"/>
    </row>
    <row r="17" spans="1:31" ht="19.149999999999999" customHeight="1" x14ac:dyDescent="0.15">
      <c r="A17" s="98"/>
      <c r="B17" s="123"/>
      <c r="C17" s="102"/>
      <c r="D17" s="147"/>
      <c r="E17" s="147"/>
      <c r="F17" s="105"/>
      <c r="G17" s="128">
        <v>3</v>
      </c>
      <c r="H17" s="43"/>
      <c r="I17" s="125">
        <v>38.17</v>
      </c>
      <c r="J17" s="34"/>
      <c r="K17" s="206"/>
      <c r="L17" s="205"/>
      <c r="M17" s="208"/>
      <c r="N17" s="208"/>
      <c r="O17" s="205"/>
      <c r="P17" s="205"/>
      <c r="Q17" s="212"/>
      <c r="R17" s="212"/>
      <c r="S17" s="205"/>
      <c r="T17" s="205"/>
      <c r="U17" s="130"/>
      <c r="V17" s="130"/>
      <c r="W17" s="101"/>
      <c r="X17" s="221"/>
      <c r="AB17" s="21" t="s">
        <v>77</v>
      </c>
      <c r="AC17" s="21">
        <v>8</v>
      </c>
      <c r="AD17" s="21">
        <f t="shared" si="0"/>
        <v>3</v>
      </c>
      <c r="AE17" s="19"/>
    </row>
    <row r="18" spans="1:31" ht="19.149999999999999" customHeight="1" x14ac:dyDescent="0.15">
      <c r="A18" s="98"/>
      <c r="B18" s="123"/>
      <c r="C18" s="144" t="s">
        <v>42</v>
      </c>
      <c r="D18" s="145"/>
      <c r="E18" s="145"/>
      <c r="F18" s="112"/>
      <c r="G18" s="128">
        <v>1</v>
      </c>
      <c r="H18" s="43"/>
      <c r="I18" s="125">
        <v>53.23</v>
      </c>
      <c r="J18" s="34"/>
      <c r="K18" s="33">
        <f t="shared" ref="K18" si="11">AVERAGE(I18:J20)</f>
        <v>53.129999999999995</v>
      </c>
      <c r="L18" s="34"/>
      <c r="M18" s="207">
        <f t="shared" ref="M18" si="12">49.5*40</f>
        <v>1980</v>
      </c>
      <c r="N18" s="208"/>
      <c r="O18" s="213">
        <f t="shared" ref="O18" si="13">2*2*PI()/4</f>
        <v>3.1415926535897931</v>
      </c>
      <c r="P18" s="214"/>
      <c r="Q18" s="210">
        <f>(23^0.5-19^0.5)/(K18-K15)</f>
        <v>2.9258878109735171E-2</v>
      </c>
      <c r="R18" s="211"/>
      <c r="S18" s="213">
        <f t="shared" ref="S18" si="14">2*M18/O18/(2*980)^0.5</f>
        <v>28.471954276252671</v>
      </c>
      <c r="T18" s="214"/>
      <c r="U18" s="129">
        <f t="shared" ref="U18" si="15">Q18*S18</f>
        <v>0.83305743971482993</v>
      </c>
      <c r="V18" s="130"/>
      <c r="W18" s="101"/>
      <c r="X18" s="221"/>
      <c r="AB18" s="21" t="s">
        <v>78</v>
      </c>
      <c r="AC18" s="21">
        <v>5</v>
      </c>
      <c r="AD18" s="21">
        <f t="shared" si="0"/>
        <v>0</v>
      </c>
      <c r="AE18" s="25" t="s">
        <v>79</v>
      </c>
    </row>
    <row r="19" spans="1:31" ht="19.149999999999999" customHeight="1" x14ac:dyDescent="0.15">
      <c r="A19" s="98"/>
      <c r="B19" s="123"/>
      <c r="C19" s="101"/>
      <c r="D19" s="146"/>
      <c r="E19" s="146"/>
      <c r="F19" s="104"/>
      <c r="G19" s="128">
        <v>2</v>
      </c>
      <c r="H19" s="43"/>
      <c r="I19" s="125">
        <v>53.05</v>
      </c>
      <c r="J19" s="34"/>
      <c r="K19" s="209"/>
      <c r="L19" s="34"/>
      <c r="M19" s="208"/>
      <c r="N19" s="208"/>
      <c r="O19" s="205"/>
      <c r="P19" s="205"/>
      <c r="Q19" s="212"/>
      <c r="R19" s="212"/>
      <c r="S19" s="205"/>
      <c r="T19" s="205"/>
      <c r="U19" s="130"/>
      <c r="V19" s="130"/>
      <c r="W19" s="101"/>
      <c r="X19" s="221"/>
    </row>
    <row r="20" spans="1:31" ht="19.149999999999999" customHeight="1" x14ac:dyDescent="0.15">
      <c r="A20" s="98"/>
      <c r="B20" s="123"/>
      <c r="C20" s="102"/>
      <c r="D20" s="147"/>
      <c r="E20" s="147"/>
      <c r="F20" s="105"/>
      <c r="G20" s="128">
        <v>3</v>
      </c>
      <c r="H20" s="43"/>
      <c r="I20" s="125">
        <v>53.11</v>
      </c>
      <c r="J20" s="34"/>
      <c r="K20" s="209"/>
      <c r="L20" s="34"/>
      <c r="M20" s="208"/>
      <c r="N20" s="208"/>
      <c r="O20" s="205"/>
      <c r="P20" s="205"/>
      <c r="Q20" s="212"/>
      <c r="R20" s="212"/>
      <c r="S20" s="205"/>
      <c r="T20" s="205"/>
      <c r="U20" s="130"/>
      <c r="V20" s="130"/>
      <c r="W20" s="101"/>
      <c r="X20" s="221"/>
      <c r="AB20" s="21"/>
      <c r="AC20" s="21" t="s">
        <v>96</v>
      </c>
      <c r="AD20" s="21" t="s">
        <v>95</v>
      </c>
      <c r="AE20" s="21"/>
    </row>
    <row r="21" spans="1:31" ht="19.149999999999999" customHeight="1" x14ac:dyDescent="0.15">
      <c r="A21" s="98"/>
      <c r="B21" s="123"/>
      <c r="C21" s="144" t="s">
        <v>43</v>
      </c>
      <c r="D21" s="145"/>
      <c r="E21" s="145"/>
      <c r="F21" s="112"/>
      <c r="G21" s="128">
        <v>1</v>
      </c>
      <c r="H21" s="43"/>
      <c r="I21" s="125">
        <v>69.42</v>
      </c>
      <c r="J21" s="34"/>
      <c r="K21" s="204">
        <f t="shared" ref="K21" si="16">AVERAGE(I21:J23)</f>
        <v>69.516666666666666</v>
      </c>
      <c r="L21" s="205"/>
      <c r="M21" s="207">
        <f t="shared" ref="M21" si="17">49.5*40</f>
        <v>1980</v>
      </c>
      <c r="N21" s="208"/>
      <c r="O21" s="213">
        <f t="shared" ref="O21" si="18">2*2*PI()/4</f>
        <v>3.1415926535897931</v>
      </c>
      <c r="P21" s="214"/>
      <c r="Q21" s="210">
        <f>(19^0.5-15^0.5)/(K21-K18)</f>
        <v>2.9653108055324867E-2</v>
      </c>
      <c r="R21" s="211"/>
      <c r="S21" s="213">
        <f t="shared" ref="S21" si="19">2*M21/O21/(2*980)^0.5</f>
        <v>28.471954276252671</v>
      </c>
      <c r="T21" s="214"/>
      <c r="U21" s="129">
        <f t="shared" ref="U21" si="20">Q21*S21</f>
        <v>0.84428193669998941</v>
      </c>
      <c r="V21" s="130"/>
      <c r="W21" s="101"/>
      <c r="X21" s="221"/>
      <c r="AB21" s="21" t="s">
        <v>69</v>
      </c>
      <c r="AC21" s="21">
        <v>0</v>
      </c>
      <c r="AD21" s="21">
        <v>35</v>
      </c>
      <c r="AE21" s="21"/>
    </row>
    <row r="22" spans="1:31" ht="19.149999999999999" customHeight="1" x14ac:dyDescent="0.15">
      <c r="A22" s="98"/>
      <c r="B22" s="123"/>
      <c r="C22" s="101"/>
      <c r="D22" s="146"/>
      <c r="E22" s="146"/>
      <c r="F22" s="104"/>
      <c r="G22" s="128">
        <v>2</v>
      </c>
      <c r="H22" s="43"/>
      <c r="I22" s="125">
        <v>69.64</v>
      </c>
      <c r="J22" s="34"/>
      <c r="K22" s="206"/>
      <c r="L22" s="205"/>
      <c r="M22" s="208"/>
      <c r="N22" s="208"/>
      <c r="O22" s="205"/>
      <c r="P22" s="205"/>
      <c r="Q22" s="212"/>
      <c r="R22" s="212"/>
      <c r="S22" s="205"/>
      <c r="T22" s="205"/>
      <c r="U22" s="130"/>
      <c r="V22" s="130"/>
      <c r="W22" s="101"/>
      <c r="X22" s="221"/>
      <c r="AB22" s="21" t="s">
        <v>70</v>
      </c>
      <c r="AC22" s="21">
        <v>12.32</v>
      </c>
      <c r="AD22" s="21">
        <v>31</v>
      </c>
      <c r="AE22" s="21"/>
    </row>
    <row r="23" spans="1:31" ht="19.149999999999999" customHeight="1" x14ac:dyDescent="0.15">
      <c r="A23" s="98"/>
      <c r="B23" s="123"/>
      <c r="C23" s="102"/>
      <c r="D23" s="147"/>
      <c r="E23" s="147"/>
      <c r="F23" s="105"/>
      <c r="G23" s="128">
        <v>3</v>
      </c>
      <c r="H23" s="43"/>
      <c r="I23" s="125">
        <v>69.489999999999995</v>
      </c>
      <c r="J23" s="34"/>
      <c r="K23" s="206"/>
      <c r="L23" s="205"/>
      <c r="M23" s="208"/>
      <c r="N23" s="208"/>
      <c r="O23" s="205"/>
      <c r="P23" s="205"/>
      <c r="Q23" s="212"/>
      <c r="R23" s="212"/>
      <c r="S23" s="205"/>
      <c r="T23" s="205"/>
      <c r="U23" s="130"/>
      <c r="V23" s="130"/>
      <c r="W23" s="101"/>
      <c r="X23" s="221"/>
      <c r="AB23" s="21" t="s">
        <v>71</v>
      </c>
      <c r="AC23" s="21">
        <v>24.94</v>
      </c>
      <c r="AD23" s="21">
        <v>27</v>
      </c>
      <c r="AE23" s="21"/>
    </row>
    <row r="24" spans="1:31" ht="19.149999999999999" customHeight="1" x14ac:dyDescent="0.15">
      <c r="A24" s="98"/>
      <c r="B24" s="123"/>
      <c r="C24" s="144" t="s">
        <v>44</v>
      </c>
      <c r="D24" s="145"/>
      <c r="E24" s="145"/>
      <c r="F24" s="112"/>
      <c r="G24" s="128">
        <v>1</v>
      </c>
      <c r="H24" s="43"/>
      <c r="I24" s="125">
        <v>88.16</v>
      </c>
      <c r="J24" s="34"/>
      <c r="K24" s="204">
        <f t="shared" ref="K24" si="21">AVERAGE(I24:J26)</f>
        <v>88.163333333333341</v>
      </c>
      <c r="L24" s="205"/>
      <c r="M24" s="207">
        <f t="shared" ref="M24" si="22">49.5*40</f>
        <v>1980</v>
      </c>
      <c r="N24" s="208"/>
      <c r="O24" s="213">
        <f t="shared" ref="O24" si="23">2*2*PI()/4</f>
        <v>3.1415926535897931</v>
      </c>
      <c r="P24" s="214"/>
      <c r="Q24" s="210">
        <f>(15^0.5-11^0.5)/(K24-K21)</f>
        <v>2.983689073214249E-2</v>
      </c>
      <c r="R24" s="211"/>
      <c r="S24" s="213">
        <f t="shared" ref="S24" si="24">2*M24/O24/(2*980)^0.5</f>
        <v>28.471954276252671</v>
      </c>
      <c r="T24" s="214"/>
      <c r="U24" s="129">
        <f t="shared" ref="U24" si="25">Q24*S24</f>
        <v>0.84951458867110807</v>
      </c>
      <c r="V24" s="130"/>
      <c r="W24" s="101"/>
      <c r="X24" s="221"/>
      <c r="AB24" s="21" t="s">
        <v>72</v>
      </c>
      <c r="AC24" s="21">
        <v>38.200000000000003</v>
      </c>
      <c r="AD24" s="21">
        <v>23</v>
      </c>
      <c r="AE24" s="21"/>
    </row>
    <row r="25" spans="1:31" ht="19.149999999999999" customHeight="1" x14ac:dyDescent="0.15">
      <c r="A25" s="98"/>
      <c r="B25" s="123"/>
      <c r="C25" s="101"/>
      <c r="D25" s="146"/>
      <c r="E25" s="146"/>
      <c r="F25" s="104"/>
      <c r="G25" s="128">
        <v>2</v>
      </c>
      <c r="H25" s="43"/>
      <c r="I25" s="125">
        <v>88.12</v>
      </c>
      <c r="J25" s="34"/>
      <c r="K25" s="206"/>
      <c r="L25" s="205"/>
      <c r="M25" s="208"/>
      <c r="N25" s="208"/>
      <c r="O25" s="205"/>
      <c r="P25" s="205"/>
      <c r="Q25" s="212"/>
      <c r="R25" s="212"/>
      <c r="S25" s="205"/>
      <c r="T25" s="205"/>
      <c r="U25" s="130"/>
      <c r="V25" s="130"/>
      <c r="W25" s="101"/>
      <c r="X25" s="221"/>
      <c r="AB25" s="21" t="s">
        <v>73</v>
      </c>
      <c r="AC25" s="21">
        <v>53.13</v>
      </c>
      <c r="AD25" s="21">
        <v>19</v>
      </c>
      <c r="AE25" s="21"/>
    </row>
    <row r="26" spans="1:31" ht="19.149999999999999" customHeight="1" x14ac:dyDescent="0.15">
      <c r="A26" s="98"/>
      <c r="B26" s="123"/>
      <c r="C26" s="102"/>
      <c r="D26" s="147"/>
      <c r="E26" s="147"/>
      <c r="F26" s="105"/>
      <c r="G26" s="128">
        <v>3</v>
      </c>
      <c r="H26" s="43"/>
      <c r="I26" s="125">
        <v>88.21</v>
      </c>
      <c r="J26" s="34"/>
      <c r="K26" s="206"/>
      <c r="L26" s="205"/>
      <c r="M26" s="208"/>
      <c r="N26" s="208"/>
      <c r="O26" s="205"/>
      <c r="P26" s="205"/>
      <c r="Q26" s="212"/>
      <c r="R26" s="212"/>
      <c r="S26" s="205"/>
      <c r="T26" s="205"/>
      <c r="U26" s="130"/>
      <c r="V26" s="130"/>
      <c r="W26" s="101"/>
      <c r="X26" s="221"/>
      <c r="AB26" s="21" t="s">
        <v>74</v>
      </c>
      <c r="AC26" s="21">
        <v>69.52</v>
      </c>
      <c r="AD26" s="21">
        <v>15</v>
      </c>
      <c r="AE26" s="21"/>
    </row>
    <row r="27" spans="1:31" ht="19.149999999999999" customHeight="1" x14ac:dyDescent="0.15">
      <c r="A27" s="98"/>
      <c r="B27" s="123"/>
      <c r="C27" s="144" t="s">
        <v>45</v>
      </c>
      <c r="D27" s="145"/>
      <c r="E27" s="145"/>
      <c r="F27" s="112"/>
      <c r="G27" s="128">
        <v>1</v>
      </c>
      <c r="H27" s="43"/>
      <c r="I27" s="125">
        <v>110.23</v>
      </c>
      <c r="J27" s="34"/>
      <c r="K27" s="33">
        <f t="shared" ref="K27" si="26">AVERAGE(I27:J29)</f>
        <v>110.10333333333334</v>
      </c>
      <c r="L27" s="34"/>
      <c r="M27" s="207">
        <f t="shared" ref="M27" si="27">49.5*40</f>
        <v>1980</v>
      </c>
      <c r="N27" s="208"/>
      <c r="O27" s="213">
        <f t="shared" ref="O27" si="28">2*2*PI()/4</f>
        <v>3.1415926535897931</v>
      </c>
      <c r="P27" s="214"/>
      <c r="Q27" s="210">
        <f>(11^0.5-7^0.5)/(K27-K24)</f>
        <v>3.057764262948082E-2</v>
      </c>
      <c r="R27" s="211"/>
      <c r="S27" s="213">
        <f t="shared" ref="S27" si="29">2*M27/O27/(2*980)^0.5</f>
        <v>28.471954276252671</v>
      </c>
      <c r="T27" s="214"/>
      <c r="U27" s="129">
        <f t="shared" ref="U27" si="30">Q27*S27</f>
        <v>0.87060524282217244</v>
      </c>
      <c r="V27" s="130"/>
      <c r="W27" s="101"/>
      <c r="X27" s="221"/>
      <c r="AB27" s="21" t="s">
        <v>75</v>
      </c>
      <c r="AC27" s="21">
        <v>88.16</v>
      </c>
      <c r="AD27" s="21">
        <v>11</v>
      </c>
      <c r="AE27" s="21"/>
    </row>
    <row r="28" spans="1:31" ht="19.149999999999999" customHeight="1" x14ac:dyDescent="0.15">
      <c r="A28" s="98"/>
      <c r="B28" s="123"/>
      <c r="C28" s="101"/>
      <c r="D28" s="146"/>
      <c r="E28" s="146"/>
      <c r="F28" s="104"/>
      <c r="G28" s="128">
        <v>2</v>
      </c>
      <c r="H28" s="43"/>
      <c r="I28" s="125">
        <v>110.19</v>
      </c>
      <c r="J28" s="34"/>
      <c r="K28" s="209"/>
      <c r="L28" s="34"/>
      <c r="M28" s="208"/>
      <c r="N28" s="208"/>
      <c r="O28" s="205"/>
      <c r="P28" s="205"/>
      <c r="Q28" s="212"/>
      <c r="R28" s="212"/>
      <c r="S28" s="205"/>
      <c r="T28" s="205"/>
      <c r="U28" s="130"/>
      <c r="V28" s="130"/>
      <c r="W28" s="101"/>
      <c r="X28" s="221"/>
      <c r="AB28" s="21" t="s">
        <v>76</v>
      </c>
      <c r="AC28" s="21">
        <v>110.1</v>
      </c>
      <c r="AD28" s="21">
        <v>7</v>
      </c>
      <c r="AE28" s="21"/>
    </row>
    <row r="29" spans="1:31" ht="19.149999999999999" customHeight="1" x14ac:dyDescent="0.15">
      <c r="A29" s="98"/>
      <c r="B29" s="123"/>
      <c r="C29" s="102"/>
      <c r="D29" s="147"/>
      <c r="E29" s="147"/>
      <c r="F29" s="105"/>
      <c r="G29" s="128">
        <v>3</v>
      </c>
      <c r="H29" s="43"/>
      <c r="I29" s="125">
        <v>109.89</v>
      </c>
      <c r="J29" s="34"/>
      <c r="K29" s="209"/>
      <c r="L29" s="34"/>
      <c r="M29" s="208"/>
      <c r="N29" s="208"/>
      <c r="O29" s="205"/>
      <c r="P29" s="205"/>
      <c r="Q29" s="212"/>
      <c r="R29" s="212"/>
      <c r="S29" s="205"/>
      <c r="T29" s="205"/>
      <c r="U29" s="130"/>
      <c r="V29" s="130"/>
      <c r="W29" s="101"/>
      <c r="X29" s="221"/>
      <c r="AB29" s="21" t="s">
        <v>77</v>
      </c>
      <c r="AC29" s="21">
        <v>139.22999999999999</v>
      </c>
      <c r="AD29" s="21">
        <v>3</v>
      </c>
      <c r="AE29" s="21"/>
    </row>
    <row r="30" spans="1:31" ht="19.149999999999999" customHeight="1" x14ac:dyDescent="0.15">
      <c r="A30" s="98"/>
      <c r="B30" s="123"/>
      <c r="C30" s="144" t="s">
        <v>46</v>
      </c>
      <c r="D30" s="145"/>
      <c r="E30" s="145"/>
      <c r="F30" s="112"/>
      <c r="G30" s="128">
        <v>1</v>
      </c>
      <c r="H30" s="43"/>
      <c r="I30" s="125">
        <v>138.96</v>
      </c>
      <c r="J30" s="34"/>
      <c r="K30" s="33">
        <f t="shared" ref="K30" si="31">AVERAGE(I30:J32)</f>
        <v>139.22666666666666</v>
      </c>
      <c r="L30" s="34"/>
      <c r="M30" s="207">
        <f t="shared" ref="M30" si="32">49.5*40</f>
        <v>1980</v>
      </c>
      <c r="N30" s="208"/>
      <c r="O30" s="213">
        <f t="shared" ref="O30" si="33">2*2*PI()/4</f>
        <v>3.1415926535897931</v>
      </c>
      <c r="P30" s="214"/>
      <c r="Q30" s="210">
        <f>(7^0.5-3^0.5)/(K30-K27)</f>
        <v>3.1373486442567718E-2</v>
      </c>
      <c r="R30" s="211"/>
      <c r="S30" s="213">
        <f t="shared" ref="S30" si="34">2*M30/O30/(2*980)^0.5</f>
        <v>28.471954276252671</v>
      </c>
      <c r="T30" s="214"/>
      <c r="U30" s="129">
        <f t="shared" ref="U30" si="35">Q30*S30</f>
        <v>0.89326447147942112</v>
      </c>
      <c r="V30" s="130"/>
      <c r="W30" s="101"/>
      <c r="X30" s="221"/>
      <c r="AB30" s="21" t="s">
        <v>78</v>
      </c>
      <c r="AC30" s="21">
        <v>185.63</v>
      </c>
      <c r="AD30" s="21">
        <v>0</v>
      </c>
      <c r="AE30" s="21"/>
    </row>
    <row r="31" spans="1:31" ht="19.149999999999999" customHeight="1" x14ac:dyDescent="0.15">
      <c r="A31" s="98"/>
      <c r="B31" s="123"/>
      <c r="C31" s="101"/>
      <c r="D31" s="146"/>
      <c r="E31" s="146"/>
      <c r="F31" s="104"/>
      <c r="G31" s="128">
        <v>2</v>
      </c>
      <c r="H31" s="43"/>
      <c r="I31" s="125">
        <v>139.44999999999999</v>
      </c>
      <c r="J31" s="34"/>
      <c r="K31" s="209"/>
      <c r="L31" s="34"/>
      <c r="M31" s="208"/>
      <c r="N31" s="208"/>
      <c r="O31" s="205"/>
      <c r="P31" s="205"/>
      <c r="Q31" s="212"/>
      <c r="R31" s="212"/>
      <c r="S31" s="205"/>
      <c r="T31" s="205"/>
      <c r="U31" s="130"/>
      <c r="V31" s="130"/>
      <c r="W31" s="101"/>
      <c r="X31" s="221"/>
    </row>
    <row r="32" spans="1:31" ht="19.149999999999999" customHeight="1" x14ac:dyDescent="0.15">
      <c r="A32" s="98"/>
      <c r="B32" s="123"/>
      <c r="C32" s="102"/>
      <c r="D32" s="147"/>
      <c r="E32" s="147"/>
      <c r="F32" s="105"/>
      <c r="G32" s="128">
        <v>3</v>
      </c>
      <c r="H32" s="43"/>
      <c r="I32" s="125">
        <v>139.27000000000001</v>
      </c>
      <c r="J32" s="34"/>
      <c r="K32" s="209"/>
      <c r="L32" s="34"/>
      <c r="M32" s="208"/>
      <c r="N32" s="208"/>
      <c r="O32" s="205"/>
      <c r="P32" s="205"/>
      <c r="Q32" s="212"/>
      <c r="R32" s="212"/>
      <c r="S32" s="205"/>
      <c r="T32" s="205"/>
      <c r="U32" s="130"/>
      <c r="V32" s="130"/>
      <c r="W32" s="101"/>
      <c r="X32" s="221"/>
    </row>
    <row r="33" spans="1:24" ht="19.149999999999999" customHeight="1" x14ac:dyDescent="0.15">
      <c r="A33" s="98"/>
      <c r="B33" s="123"/>
      <c r="C33" s="144" t="s">
        <v>47</v>
      </c>
      <c r="D33" s="145"/>
      <c r="E33" s="145"/>
      <c r="F33" s="112"/>
      <c r="G33" s="128">
        <v>1</v>
      </c>
      <c r="H33" s="43"/>
      <c r="I33" s="125">
        <v>185.99</v>
      </c>
      <c r="J33" s="34"/>
      <c r="K33" s="33">
        <f t="shared" ref="K33" si="36">AVERAGE(I33:J35)</f>
        <v>185.63</v>
      </c>
      <c r="L33" s="34"/>
      <c r="M33" s="207">
        <f t="shared" ref="M33" si="37">49.5*40</f>
        <v>1980</v>
      </c>
      <c r="N33" s="208"/>
      <c r="O33" s="213">
        <f t="shared" ref="O33" si="38">2*2*PI()/4</f>
        <v>3.1415926535897931</v>
      </c>
      <c r="P33" s="214"/>
      <c r="Q33" s="210">
        <f>(3^0.5-0^0.5)/(K33-K30)</f>
        <v>3.7325999732107117E-2</v>
      </c>
      <c r="R33" s="211"/>
      <c r="S33" s="213">
        <f t="shared" ref="S33" si="39">2*M33/O33/(2*980)^0.5</f>
        <v>28.471954276252671</v>
      </c>
      <c r="T33" s="214"/>
      <c r="U33" s="129">
        <f t="shared" ref="U33" si="40">Q33*S33</f>
        <v>1.0627441576879733</v>
      </c>
      <c r="V33" s="130"/>
      <c r="W33" s="101"/>
      <c r="X33" s="221"/>
    </row>
    <row r="34" spans="1:24" ht="19.149999999999999" customHeight="1" x14ac:dyDescent="0.15">
      <c r="A34" s="98"/>
      <c r="B34" s="123"/>
      <c r="C34" s="101"/>
      <c r="D34" s="146"/>
      <c r="E34" s="146"/>
      <c r="F34" s="104"/>
      <c r="G34" s="128">
        <v>2</v>
      </c>
      <c r="H34" s="43"/>
      <c r="I34" s="125">
        <v>185.75</v>
      </c>
      <c r="J34" s="34"/>
      <c r="K34" s="209"/>
      <c r="L34" s="34"/>
      <c r="M34" s="208"/>
      <c r="N34" s="208"/>
      <c r="O34" s="205"/>
      <c r="P34" s="205"/>
      <c r="Q34" s="212"/>
      <c r="R34" s="212"/>
      <c r="S34" s="205"/>
      <c r="T34" s="205"/>
      <c r="U34" s="130"/>
      <c r="V34" s="130"/>
      <c r="W34" s="101"/>
      <c r="X34" s="221"/>
    </row>
    <row r="35" spans="1:24" ht="19.149999999999999" customHeight="1" thickBot="1" x14ac:dyDescent="0.2">
      <c r="A35" s="99"/>
      <c r="B35" s="124"/>
      <c r="C35" s="117"/>
      <c r="D35" s="202"/>
      <c r="E35" s="202"/>
      <c r="F35" s="118"/>
      <c r="G35" s="203">
        <v>3</v>
      </c>
      <c r="H35" s="45"/>
      <c r="I35" s="218">
        <v>185.15</v>
      </c>
      <c r="J35" s="109"/>
      <c r="K35" s="223"/>
      <c r="L35" s="109"/>
      <c r="M35" s="224"/>
      <c r="N35" s="224"/>
      <c r="O35" s="216"/>
      <c r="P35" s="216"/>
      <c r="Q35" s="215"/>
      <c r="R35" s="215"/>
      <c r="S35" s="216"/>
      <c r="T35" s="216"/>
      <c r="U35" s="217"/>
      <c r="V35" s="217"/>
      <c r="W35" s="117"/>
      <c r="X35" s="222"/>
    </row>
    <row r="36" spans="1:24" ht="12" customHeight="1" x14ac:dyDescent="0.15">
      <c r="C36" s="1" t="s">
        <v>65</v>
      </c>
    </row>
  </sheetData>
  <mergeCells count="150">
    <mergeCell ref="Q33:R35"/>
    <mergeCell ref="S33:T35"/>
    <mergeCell ref="U33:V35"/>
    <mergeCell ref="G34:H34"/>
    <mergeCell ref="I34:J34"/>
    <mergeCell ref="G35:H35"/>
    <mergeCell ref="I35:J35"/>
    <mergeCell ref="W9:X35"/>
    <mergeCell ref="C33:F35"/>
    <mergeCell ref="G33:H33"/>
    <mergeCell ref="I33:J33"/>
    <mergeCell ref="K33:L35"/>
    <mergeCell ref="M33:N35"/>
    <mergeCell ref="O33:P35"/>
    <mergeCell ref="Q30:R32"/>
    <mergeCell ref="S30:T32"/>
    <mergeCell ref="U30:V32"/>
    <mergeCell ref="G31:H31"/>
    <mergeCell ref="I31:J31"/>
    <mergeCell ref="G32:H32"/>
    <mergeCell ref="I32:J32"/>
    <mergeCell ref="C30:F32"/>
    <mergeCell ref="G30:H30"/>
    <mergeCell ref="I30:J30"/>
    <mergeCell ref="C24:F26"/>
    <mergeCell ref="G24:H24"/>
    <mergeCell ref="I24:J24"/>
    <mergeCell ref="K24:L26"/>
    <mergeCell ref="M24:N26"/>
    <mergeCell ref="O24:P26"/>
    <mergeCell ref="K30:L32"/>
    <mergeCell ref="M30:N32"/>
    <mergeCell ref="O30:P32"/>
    <mergeCell ref="G28:H28"/>
    <mergeCell ref="I28:J28"/>
    <mergeCell ref="G29:H29"/>
    <mergeCell ref="I29:J29"/>
    <mergeCell ref="M27:N29"/>
    <mergeCell ref="O27:P29"/>
    <mergeCell ref="Q24:R26"/>
    <mergeCell ref="S24:T26"/>
    <mergeCell ref="U24:V26"/>
    <mergeCell ref="G25:H25"/>
    <mergeCell ref="I25:J25"/>
    <mergeCell ref="G26:H26"/>
    <mergeCell ref="I26:J26"/>
    <mergeCell ref="Q27:R29"/>
    <mergeCell ref="S27:T29"/>
    <mergeCell ref="U27:V29"/>
    <mergeCell ref="Q21:R23"/>
    <mergeCell ref="S21:T23"/>
    <mergeCell ref="U21:V23"/>
    <mergeCell ref="G22:H22"/>
    <mergeCell ref="I22:J22"/>
    <mergeCell ref="G23:H23"/>
    <mergeCell ref="I23:J23"/>
    <mergeCell ref="C21:F23"/>
    <mergeCell ref="G21:H21"/>
    <mergeCell ref="I21:J21"/>
    <mergeCell ref="K21:L23"/>
    <mergeCell ref="M21:N23"/>
    <mergeCell ref="O21:P23"/>
    <mergeCell ref="O15:P17"/>
    <mergeCell ref="Q15:R17"/>
    <mergeCell ref="O18:P20"/>
    <mergeCell ref="Q18:R20"/>
    <mergeCell ref="S18:T20"/>
    <mergeCell ref="U18:V20"/>
    <mergeCell ref="G19:H19"/>
    <mergeCell ref="I19:J19"/>
    <mergeCell ref="G20:H20"/>
    <mergeCell ref="I20:J20"/>
    <mergeCell ref="G16:H16"/>
    <mergeCell ref="I16:J16"/>
    <mergeCell ref="G17:H17"/>
    <mergeCell ref="I17:J17"/>
    <mergeCell ref="S15:T17"/>
    <mergeCell ref="U15:V17"/>
    <mergeCell ref="Q12:R14"/>
    <mergeCell ref="S12:T14"/>
    <mergeCell ref="U12:V14"/>
    <mergeCell ref="O9:P11"/>
    <mergeCell ref="Q9:R11"/>
    <mergeCell ref="S9:T11"/>
    <mergeCell ref="U9:V11"/>
    <mergeCell ref="G10:H10"/>
    <mergeCell ref="I10:J10"/>
    <mergeCell ref="G11:H11"/>
    <mergeCell ref="I11:J11"/>
    <mergeCell ref="G13:H13"/>
    <mergeCell ref="I13:J13"/>
    <mergeCell ref="G14:H14"/>
    <mergeCell ref="I14:J14"/>
    <mergeCell ref="M12:N14"/>
    <mergeCell ref="O12:P14"/>
    <mergeCell ref="A9:B35"/>
    <mergeCell ref="C9:F11"/>
    <mergeCell ref="G9:H9"/>
    <mergeCell ref="I9:J9"/>
    <mergeCell ref="K9:L11"/>
    <mergeCell ref="M9:N11"/>
    <mergeCell ref="C12:F14"/>
    <mergeCell ref="G12:H12"/>
    <mergeCell ref="I12:J12"/>
    <mergeCell ref="K12:L14"/>
    <mergeCell ref="C15:F17"/>
    <mergeCell ref="G15:H15"/>
    <mergeCell ref="I15:J15"/>
    <mergeCell ref="C18:F20"/>
    <mergeCell ref="G18:H18"/>
    <mergeCell ref="I18:J18"/>
    <mergeCell ref="K18:L20"/>
    <mergeCell ref="M18:N20"/>
    <mergeCell ref="K15:L17"/>
    <mergeCell ref="M15:N17"/>
    <mergeCell ref="C27:F29"/>
    <mergeCell ref="G27:H27"/>
    <mergeCell ref="I27:J27"/>
    <mergeCell ref="K27:L29"/>
    <mergeCell ref="Q5:R8"/>
    <mergeCell ref="S5:T8"/>
    <mergeCell ref="U5:V8"/>
    <mergeCell ref="W5:X8"/>
    <mergeCell ref="C7:F8"/>
    <mergeCell ref="O7:P8"/>
    <mergeCell ref="T4:X4"/>
    <mergeCell ref="A5:B8"/>
    <mergeCell ref="C5:D6"/>
    <mergeCell ref="E5:F6"/>
    <mergeCell ref="G5:H8"/>
    <mergeCell ref="I5:J8"/>
    <mergeCell ref="K5:L8"/>
    <mergeCell ref="M5:N8"/>
    <mergeCell ref="O5:O6"/>
    <mergeCell ref="P5:P6"/>
    <mergeCell ref="A4:F4"/>
    <mergeCell ref="G4:I4"/>
    <mergeCell ref="J4:K4"/>
    <mergeCell ref="L4:N4"/>
    <mergeCell ref="O4:Q4"/>
    <mergeCell ref="R4:S4"/>
    <mergeCell ref="A2:F2"/>
    <mergeCell ref="G2:T2"/>
    <mergeCell ref="U2:X2"/>
    <mergeCell ref="A3:F3"/>
    <mergeCell ref="G3:I3"/>
    <mergeCell ref="O3:P3"/>
    <mergeCell ref="Q3:R3"/>
    <mergeCell ref="T3:U3"/>
    <mergeCell ref="V3:W3"/>
  </mergeCells>
  <phoneticPr fontId="2"/>
  <pageMargins left="0.7" right="0.7" top="0.75" bottom="0.75" header="0.3" footer="0.3"/>
  <pageSetup paperSize="9" orientation="portrait" horizontalDpi="4294967293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6145" r:id="rId4">
          <objectPr defaultSize="0" autoPict="0" r:id="rId5">
            <anchor moveWithCells="1">
              <from>
                <xdr:col>18</xdr:col>
                <xdr:colOff>142875</xdr:colOff>
                <xdr:row>5</xdr:row>
                <xdr:rowOff>104775</xdr:rowOff>
              </from>
              <to>
                <xdr:col>19</xdr:col>
                <xdr:colOff>152400</xdr:colOff>
                <xdr:row>6</xdr:row>
                <xdr:rowOff>38100</xdr:rowOff>
              </to>
            </anchor>
          </objectPr>
        </oleObject>
      </mc:Choice>
      <mc:Fallback>
        <oleObject progId="Equation.3" shapeId="6145" r:id="rId4"/>
      </mc:Fallback>
    </mc:AlternateContent>
    <mc:AlternateContent xmlns:mc="http://schemas.openxmlformats.org/markup-compatibility/2006">
      <mc:Choice Requires="x14">
        <oleObject progId="Equation.3" shapeId="6146" r:id="rId6">
          <objectPr defaultSize="0" autoPict="0" r:id="rId7">
            <anchor moveWithCells="1">
              <from>
                <xdr:col>16</xdr:col>
                <xdr:colOff>47625</xdr:colOff>
                <xdr:row>5</xdr:row>
                <xdr:rowOff>114300</xdr:rowOff>
              </from>
              <to>
                <xdr:col>17</xdr:col>
                <xdr:colOff>247650</xdr:colOff>
                <xdr:row>6</xdr:row>
                <xdr:rowOff>0</xdr:rowOff>
              </to>
            </anchor>
          </objectPr>
        </oleObject>
      </mc:Choice>
      <mc:Fallback>
        <oleObject progId="Equation.3" shapeId="6146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zoomScale="90" zoomScaleNormal="90" workbookViewId="0">
      <selection activeCell="AB19" sqref="AB19"/>
    </sheetView>
  </sheetViews>
  <sheetFormatPr defaultColWidth="3.625" defaultRowHeight="12" customHeight="1" x14ac:dyDescent="0.15"/>
  <cols>
    <col min="1" max="6" width="3.375" style="1" customWidth="1"/>
    <col min="7" max="16" width="3.75" style="1" customWidth="1"/>
    <col min="17" max="20" width="4.375" style="1" customWidth="1"/>
    <col min="21" max="21" width="3.75" style="1" customWidth="1"/>
    <col min="22" max="23" width="3" style="1" customWidth="1"/>
    <col min="24" max="24" width="2.75" style="1" customWidth="1"/>
    <col min="25" max="16384" width="3.625" style="1"/>
  </cols>
  <sheetData>
    <row r="1" spans="1:24" ht="13.5" thickBot="1" x14ac:dyDescent="0.2"/>
    <row r="2" spans="1:24" ht="18.75" x14ac:dyDescent="0.15">
      <c r="A2" s="46" t="s">
        <v>0</v>
      </c>
      <c r="B2" s="47"/>
      <c r="C2" s="47"/>
      <c r="D2" s="47"/>
      <c r="E2" s="47"/>
      <c r="F2" s="47"/>
      <c r="G2" s="225" t="s">
        <v>107</v>
      </c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50"/>
      <c r="U2" s="40" t="s">
        <v>105</v>
      </c>
      <c r="V2" s="40"/>
      <c r="W2" s="40"/>
      <c r="X2" s="41"/>
    </row>
    <row r="3" spans="1:24" ht="15" x14ac:dyDescent="0.15">
      <c r="A3" s="42" t="s">
        <v>1</v>
      </c>
      <c r="B3" s="43"/>
      <c r="C3" s="43"/>
      <c r="D3" s="43"/>
      <c r="E3" s="43"/>
      <c r="F3" s="43"/>
      <c r="G3" s="54" t="s">
        <v>2</v>
      </c>
      <c r="H3" s="55"/>
      <c r="I3" s="55"/>
      <c r="J3" s="6"/>
      <c r="K3" s="6"/>
      <c r="L3" s="4" t="s">
        <v>10</v>
      </c>
      <c r="M3" s="3"/>
      <c r="N3" s="7" t="s">
        <v>11</v>
      </c>
      <c r="O3" s="65" t="s">
        <v>3</v>
      </c>
      <c r="P3" s="66"/>
      <c r="Q3" s="64"/>
      <c r="R3" s="43"/>
      <c r="S3" s="5" t="s">
        <v>12</v>
      </c>
      <c r="T3" s="65" t="s">
        <v>4</v>
      </c>
      <c r="U3" s="66"/>
      <c r="V3" s="64"/>
      <c r="W3" s="43"/>
      <c r="X3" s="8" t="s">
        <v>8</v>
      </c>
    </row>
    <row r="4" spans="1:24" ht="15.75" thickBot="1" x14ac:dyDescent="0.2">
      <c r="A4" s="44" t="s">
        <v>5</v>
      </c>
      <c r="B4" s="45"/>
      <c r="C4" s="45"/>
      <c r="D4" s="45"/>
      <c r="E4" s="45"/>
      <c r="F4" s="45"/>
      <c r="G4" s="51" t="s">
        <v>57</v>
      </c>
      <c r="H4" s="52"/>
      <c r="I4" s="53"/>
      <c r="J4" s="56" t="s">
        <v>58</v>
      </c>
      <c r="K4" s="57"/>
      <c r="L4" s="58" t="s">
        <v>7</v>
      </c>
      <c r="M4" s="57"/>
      <c r="N4" s="57"/>
      <c r="O4" s="58" t="s">
        <v>59</v>
      </c>
      <c r="P4" s="57"/>
      <c r="Q4" s="57"/>
      <c r="R4" s="62" t="s">
        <v>6</v>
      </c>
      <c r="S4" s="63"/>
      <c r="T4" s="59"/>
      <c r="U4" s="60"/>
      <c r="V4" s="60"/>
      <c r="W4" s="60"/>
      <c r="X4" s="61"/>
    </row>
    <row r="5" spans="1:24" ht="16.149999999999999" customHeight="1" x14ac:dyDescent="0.1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2"/>
    </row>
    <row r="6" spans="1:24" ht="16.149999999999999" customHeight="1" x14ac:dyDescent="0.15">
      <c r="A6" s="1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14"/>
    </row>
    <row r="7" spans="1:24" ht="16.149999999999999" customHeight="1" x14ac:dyDescent="0.15">
      <c r="A7" s="1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14"/>
    </row>
    <row r="8" spans="1:24" ht="16.149999999999999" customHeight="1" x14ac:dyDescent="0.15">
      <c r="A8" s="1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14"/>
    </row>
    <row r="9" spans="1:24" ht="16.149999999999999" customHeight="1" x14ac:dyDescent="0.15">
      <c r="A9" s="13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14"/>
    </row>
    <row r="10" spans="1:24" ht="16.149999999999999" customHeight="1" x14ac:dyDescent="0.15">
      <c r="A10" s="1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14"/>
    </row>
    <row r="11" spans="1:24" ht="16.149999999999999" customHeight="1" x14ac:dyDescent="0.15">
      <c r="A11" s="1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14"/>
    </row>
    <row r="12" spans="1:24" ht="16.149999999999999" customHeight="1" x14ac:dyDescent="0.15">
      <c r="A12" s="13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14"/>
    </row>
    <row r="13" spans="1:24" ht="16.149999999999999" customHeight="1" x14ac:dyDescent="0.15">
      <c r="A13" s="1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14"/>
    </row>
    <row r="14" spans="1:24" ht="16.149999999999999" customHeight="1" x14ac:dyDescent="0.15">
      <c r="A14" s="13"/>
      <c r="B14" s="2"/>
      <c r="C14" s="2"/>
      <c r="D14" s="2"/>
      <c r="E14" s="2"/>
      <c r="F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14"/>
    </row>
    <row r="15" spans="1:24" ht="16.149999999999999" customHeight="1" x14ac:dyDescent="0.15">
      <c r="A15" s="1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14"/>
    </row>
    <row r="16" spans="1:24" ht="16.149999999999999" customHeight="1" x14ac:dyDescent="0.15">
      <c r="A16" s="1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14"/>
    </row>
    <row r="17" spans="1:24" ht="16.149999999999999" customHeight="1" x14ac:dyDescent="0.15">
      <c r="A17" s="13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14"/>
    </row>
    <row r="18" spans="1:24" ht="16.149999999999999" customHeight="1" x14ac:dyDescent="0.15">
      <c r="A18" s="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14"/>
    </row>
    <row r="19" spans="1:24" ht="16.149999999999999" customHeight="1" x14ac:dyDescent="0.15">
      <c r="A19" s="13"/>
      <c r="B19" s="2"/>
      <c r="C19" s="2"/>
      <c r="D19" s="2"/>
      <c r="E19" s="2"/>
      <c r="F19" s="2"/>
      <c r="G19" s="2"/>
      <c r="H19" s="2"/>
      <c r="I19" s="18" t="s">
        <v>66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14"/>
    </row>
    <row r="20" spans="1:24" ht="16.149999999999999" customHeight="1" x14ac:dyDescent="0.15">
      <c r="A20" s="1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14"/>
    </row>
    <row r="21" spans="1:24" ht="16.149999999999999" customHeight="1" x14ac:dyDescent="0.15">
      <c r="A21" s="1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14"/>
    </row>
    <row r="22" spans="1:24" ht="16.149999999999999" customHeight="1" x14ac:dyDescent="0.15">
      <c r="A22" s="1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14"/>
    </row>
    <row r="23" spans="1:24" ht="16.149999999999999" customHeight="1" x14ac:dyDescent="0.15">
      <c r="A23" s="13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14"/>
    </row>
    <row r="24" spans="1:24" ht="16.149999999999999" customHeight="1" x14ac:dyDescent="0.15">
      <c r="A24" s="1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14"/>
    </row>
    <row r="25" spans="1:24" ht="16.149999999999999" customHeight="1" x14ac:dyDescent="0.15">
      <c r="A25" s="1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14"/>
    </row>
    <row r="26" spans="1:24" ht="16.149999999999999" customHeight="1" x14ac:dyDescent="0.15">
      <c r="A26" s="1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14"/>
    </row>
    <row r="27" spans="1:24" ht="16.149999999999999" customHeight="1" x14ac:dyDescent="0.15">
      <c r="A27" s="1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14"/>
    </row>
    <row r="28" spans="1:24" ht="16.149999999999999" customHeight="1" x14ac:dyDescent="0.15">
      <c r="A28" s="1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14"/>
    </row>
    <row r="29" spans="1:24" ht="16.149999999999999" customHeight="1" x14ac:dyDescent="0.15">
      <c r="A29" s="1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14"/>
    </row>
    <row r="30" spans="1:24" ht="16.149999999999999" customHeight="1" x14ac:dyDescent="0.15">
      <c r="A30" s="1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14"/>
    </row>
    <row r="31" spans="1:24" ht="16.149999999999999" customHeight="1" x14ac:dyDescent="0.15">
      <c r="A31" s="1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14"/>
    </row>
    <row r="32" spans="1:24" ht="16.149999999999999" customHeight="1" x14ac:dyDescent="0.15">
      <c r="A32" s="1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14"/>
    </row>
    <row r="33" spans="1:24" ht="16.149999999999999" customHeight="1" x14ac:dyDescent="0.15">
      <c r="A33" s="1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14"/>
    </row>
    <row r="34" spans="1:24" ht="16.149999999999999" customHeight="1" x14ac:dyDescent="0.15">
      <c r="A34" s="1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14"/>
    </row>
    <row r="35" spans="1:24" ht="16.149999999999999" customHeight="1" x14ac:dyDescent="0.15">
      <c r="A35" s="1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14"/>
    </row>
    <row r="36" spans="1:24" ht="16.149999999999999" customHeight="1" x14ac:dyDescent="0.15">
      <c r="A36" s="1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14"/>
    </row>
    <row r="37" spans="1:24" ht="16.149999999999999" customHeight="1" x14ac:dyDescent="0.15">
      <c r="A37" s="1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P37" s="2"/>
      <c r="Q37" s="2"/>
      <c r="R37" s="2"/>
      <c r="S37" s="2"/>
      <c r="T37" s="2"/>
      <c r="U37" s="2"/>
      <c r="V37" s="2"/>
      <c r="W37" s="2"/>
      <c r="X37" s="14"/>
    </row>
    <row r="38" spans="1:24" ht="16.149999999999999" customHeight="1" x14ac:dyDescent="0.15">
      <c r="A38" s="1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14"/>
    </row>
    <row r="39" spans="1:24" ht="16.149999999999999" customHeight="1" x14ac:dyDescent="0.15">
      <c r="A39" s="1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14"/>
    </row>
    <row r="40" spans="1:24" ht="16.149999999999999" customHeight="1" x14ac:dyDescent="0.15">
      <c r="A40" s="1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14"/>
    </row>
    <row r="41" spans="1:24" ht="16.149999999999999" customHeight="1" x14ac:dyDescent="0.15">
      <c r="A41" s="1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14"/>
    </row>
    <row r="42" spans="1:24" ht="16.149999999999999" customHeight="1" x14ac:dyDescent="0.15">
      <c r="A42" s="1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14"/>
    </row>
    <row r="43" spans="1:24" ht="16.149999999999999" customHeight="1" x14ac:dyDescent="0.15">
      <c r="A43" s="1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14"/>
    </row>
    <row r="44" spans="1:24" ht="16.149999999999999" customHeight="1" x14ac:dyDescent="0.15">
      <c r="A44" s="1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14"/>
    </row>
    <row r="45" spans="1:24" ht="16.149999999999999" customHeight="1" x14ac:dyDescent="0.15">
      <c r="A45" s="13"/>
      <c r="B45" s="2"/>
      <c r="C45" s="2"/>
      <c r="D45" s="18" t="s">
        <v>68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18" t="s">
        <v>67</v>
      </c>
      <c r="P45" s="2"/>
      <c r="Q45" s="2"/>
      <c r="R45" s="2"/>
      <c r="S45" s="2"/>
      <c r="T45" s="2"/>
      <c r="U45" s="2"/>
      <c r="V45" s="2"/>
      <c r="W45" s="2"/>
      <c r="X45" s="14"/>
    </row>
    <row r="46" spans="1:24" ht="16.149999999999999" customHeight="1" x14ac:dyDescent="0.15">
      <c r="A46" s="1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14"/>
    </row>
    <row r="47" spans="1:24" ht="16.149999999999999" customHeight="1" thickBot="1" x14ac:dyDescent="0.2">
      <c r="A47" s="15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7"/>
    </row>
  </sheetData>
  <mergeCells count="16">
    <mergeCell ref="T4:X4"/>
    <mergeCell ref="A4:F4"/>
    <mergeCell ref="G4:I4"/>
    <mergeCell ref="J4:K4"/>
    <mergeCell ref="L4:N4"/>
    <mergeCell ref="O4:Q4"/>
    <mergeCell ref="R4:S4"/>
    <mergeCell ref="A2:F2"/>
    <mergeCell ref="G2:T2"/>
    <mergeCell ref="U2:X2"/>
    <mergeCell ref="A3:F3"/>
    <mergeCell ref="G3:I3"/>
    <mergeCell ref="O3:P3"/>
    <mergeCell ref="Q3:R3"/>
    <mergeCell ref="T3:U3"/>
    <mergeCell ref="V3:W3"/>
  </mergeCells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topLeftCell="A4" zoomScaleNormal="100" workbookViewId="0">
      <selection activeCell="AA3" sqref="AA3"/>
    </sheetView>
  </sheetViews>
  <sheetFormatPr defaultColWidth="3.625" defaultRowHeight="12" customHeight="1" x14ac:dyDescent="0.15"/>
  <cols>
    <col min="1" max="6" width="3.375" style="1" customWidth="1"/>
    <col min="7" max="16" width="3.75" style="1" customWidth="1"/>
    <col min="17" max="18" width="4" style="1" customWidth="1"/>
    <col min="19" max="20" width="4.375" style="1" customWidth="1"/>
    <col min="21" max="21" width="3.75" style="1" customWidth="1"/>
    <col min="22" max="23" width="3.125" style="1" customWidth="1"/>
    <col min="24" max="24" width="3.75" style="1" customWidth="1"/>
    <col min="25" max="16384" width="3.625" style="1"/>
  </cols>
  <sheetData>
    <row r="1" spans="1:24" ht="13.5" thickBot="1" x14ac:dyDescent="0.2"/>
    <row r="2" spans="1:24" ht="18.75" x14ac:dyDescent="0.15">
      <c r="A2" s="46" t="s">
        <v>0</v>
      </c>
      <c r="B2" s="47"/>
      <c r="C2" s="47"/>
      <c r="D2" s="47"/>
      <c r="E2" s="47"/>
      <c r="F2" s="47"/>
      <c r="G2" s="225" t="s">
        <v>107</v>
      </c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50"/>
      <c r="U2" s="40" t="s">
        <v>106</v>
      </c>
      <c r="V2" s="40"/>
      <c r="W2" s="40"/>
      <c r="X2" s="41"/>
    </row>
    <row r="3" spans="1:24" ht="15" x14ac:dyDescent="0.15">
      <c r="A3" s="42" t="s">
        <v>1</v>
      </c>
      <c r="B3" s="43"/>
      <c r="C3" s="43"/>
      <c r="D3" s="43"/>
      <c r="E3" s="43"/>
      <c r="F3" s="43"/>
      <c r="G3" s="54" t="s">
        <v>2</v>
      </c>
      <c r="H3" s="55"/>
      <c r="I3" s="55"/>
      <c r="J3" s="6"/>
      <c r="K3" s="6"/>
      <c r="L3" s="4" t="s">
        <v>10</v>
      </c>
      <c r="M3" s="3"/>
      <c r="N3" s="7" t="s">
        <v>11</v>
      </c>
      <c r="O3" s="65" t="s">
        <v>3</v>
      </c>
      <c r="P3" s="66"/>
      <c r="Q3" s="64"/>
      <c r="R3" s="43"/>
      <c r="S3" s="5" t="s">
        <v>12</v>
      </c>
      <c r="T3" s="65" t="s">
        <v>4</v>
      </c>
      <c r="U3" s="66"/>
      <c r="V3" s="64"/>
      <c r="W3" s="43"/>
      <c r="X3" s="8" t="s">
        <v>8</v>
      </c>
    </row>
    <row r="4" spans="1:24" ht="15.75" thickBot="1" x14ac:dyDescent="0.2">
      <c r="A4" s="44" t="s">
        <v>5</v>
      </c>
      <c r="B4" s="45"/>
      <c r="C4" s="45"/>
      <c r="D4" s="45"/>
      <c r="E4" s="45"/>
      <c r="F4" s="45"/>
      <c r="G4" s="51" t="s">
        <v>57</v>
      </c>
      <c r="H4" s="52"/>
      <c r="I4" s="53"/>
      <c r="J4" s="56" t="s">
        <v>58</v>
      </c>
      <c r="K4" s="57"/>
      <c r="L4" s="58" t="s">
        <v>7</v>
      </c>
      <c r="M4" s="57"/>
      <c r="N4" s="57"/>
      <c r="O4" s="58" t="s">
        <v>59</v>
      </c>
      <c r="P4" s="57"/>
      <c r="Q4" s="57"/>
      <c r="R4" s="62" t="s">
        <v>6</v>
      </c>
      <c r="S4" s="63"/>
      <c r="T4" s="59"/>
      <c r="U4" s="60"/>
      <c r="V4" s="60"/>
      <c r="W4" s="60"/>
      <c r="X4" s="61"/>
    </row>
    <row r="5" spans="1:24" ht="16.149999999999999" customHeight="1" x14ac:dyDescent="0.1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2"/>
    </row>
    <row r="6" spans="1:24" ht="16.149999999999999" customHeight="1" x14ac:dyDescent="0.15">
      <c r="A6" s="1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14"/>
    </row>
    <row r="7" spans="1:24" ht="16.149999999999999" customHeight="1" x14ac:dyDescent="0.15">
      <c r="A7" s="1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14"/>
    </row>
    <row r="8" spans="1:24" ht="16.149999999999999" customHeight="1" x14ac:dyDescent="0.15">
      <c r="A8" s="1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14"/>
    </row>
    <row r="9" spans="1:24" ht="16.149999999999999" customHeight="1" x14ac:dyDescent="0.15">
      <c r="A9" s="13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14"/>
    </row>
    <row r="10" spans="1:24" ht="16.149999999999999" customHeight="1" x14ac:dyDescent="0.15">
      <c r="A10" s="1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14"/>
    </row>
    <row r="11" spans="1:24" ht="16.149999999999999" customHeight="1" x14ac:dyDescent="0.15">
      <c r="A11" s="1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14"/>
    </row>
    <row r="12" spans="1:24" ht="16.149999999999999" customHeight="1" x14ac:dyDescent="0.15">
      <c r="A12" s="13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14"/>
    </row>
    <row r="13" spans="1:24" ht="16.149999999999999" customHeight="1" x14ac:dyDescent="0.15">
      <c r="A13" s="1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14"/>
    </row>
    <row r="14" spans="1:24" ht="16.149999999999999" customHeight="1" x14ac:dyDescent="0.15">
      <c r="A14" s="13"/>
      <c r="B14" s="2"/>
      <c r="C14" s="2"/>
      <c r="D14" s="2"/>
      <c r="E14" s="2"/>
      <c r="F14" s="2"/>
      <c r="G14" s="18" t="s">
        <v>66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14"/>
    </row>
    <row r="15" spans="1:24" ht="16.149999999999999" customHeight="1" x14ac:dyDescent="0.15">
      <c r="A15" s="1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14"/>
    </row>
    <row r="16" spans="1:24" ht="16.149999999999999" customHeight="1" x14ac:dyDescent="0.15">
      <c r="A16" s="1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14"/>
    </row>
    <row r="17" spans="1:24" ht="16.149999999999999" customHeight="1" x14ac:dyDescent="0.15">
      <c r="A17" s="13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14"/>
    </row>
    <row r="18" spans="1:24" ht="16.149999999999999" customHeight="1" x14ac:dyDescent="0.15">
      <c r="A18" s="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14"/>
    </row>
    <row r="19" spans="1:24" ht="16.149999999999999" customHeight="1" x14ac:dyDescent="0.15">
      <c r="A19" s="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14"/>
    </row>
    <row r="20" spans="1:24" ht="16.149999999999999" customHeight="1" x14ac:dyDescent="0.15">
      <c r="A20" s="1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14"/>
    </row>
    <row r="21" spans="1:24" ht="16.149999999999999" customHeight="1" x14ac:dyDescent="0.15">
      <c r="A21" s="1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14"/>
    </row>
    <row r="22" spans="1:24" ht="16.149999999999999" customHeight="1" x14ac:dyDescent="0.15">
      <c r="A22" s="1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14"/>
    </row>
    <row r="23" spans="1:24" ht="16.149999999999999" customHeight="1" x14ac:dyDescent="0.15">
      <c r="A23" s="13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14"/>
    </row>
    <row r="24" spans="1:24" ht="16.149999999999999" customHeight="1" x14ac:dyDescent="0.15">
      <c r="A24" s="1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14"/>
    </row>
    <row r="25" spans="1:24" ht="16.149999999999999" customHeight="1" x14ac:dyDescent="0.15">
      <c r="A25" s="1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14"/>
    </row>
    <row r="26" spans="1:24" ht="16.149999999999999" customHeight="1" x14ac:dyDescent="0.15">
      <c r="A26" s="1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14"/>
    </row>
    <row r="27" spans="1:24" ht="16.149999999999999" customHeight="1" x14ac:dyDescent="0.15">
      <c r="A27" s="1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14"/>
    </row>
    <row r="28" spans="1:24" ht="16.149999999999999" customHeight="1" x14ac:dyDescent="0.15">
      <c r="A28" s="1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14"/>
    </row>
    <row r="29" spans="1:24" ht="16.149999999999999" customHeight="1" x14ac:dyDescent="0.15">
      <c r="A29" s="1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14"/>
    </row>
    <row r="30" spans="1:24" ht="16.149999999999999" customHeight="1" x14ac:dyDescent="0.15">
      <c r="A30" s="1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14"/>
    </row>
    <row r="31" spans="1:24" ht="16.149999999999999" customHeight="1" x14ac:dyDescent="0.15">
      <c r="A31" s="1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14"/>
    </row>
    <row r="32" spans="1:24" ht="16.149999999999999" customHeight="1" x14ac:dyDescent="0.15">
      <c r="A32" s="1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14"/>
    </row>
    <row r="33" spans="1:24" ht="16.149999999999999" customHeight="1" x14ac:dyDescent="0.15">
      <c r="A33" s="1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14"/>
    </row>
    <row r="34" spans="1:24" ht="16.149999999999999" customHeight="1" x14ac:dyDescent="0.15">
      <c r="A34" s="1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14"/>
    </row>
    <row r="35" spans="1:24" ht="16.149999999999999" customHeight="1" x14ac:dyDescent="0.15">
      <c r="A35" s="1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14"/>
    </row>
    <row r="36" spans="1:24" ht="16.149999999999999" customHeight="1" x14ac:dyDescent="0.15">
      <c r="A36" s="1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14"/>
    </row>
    <row r="37" spans="1:24" ht="16.149999999999999" customHeight="1" x14ac:dyDescent="0.15">
      <c r="A37" s="13"/>
      <c r="C37" s="18" t="s">
        <v>68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8" t="s">
        <v>67</v>
      </c>
      <c r="P37" s="2"/>
      <c r="Q37" s="2"/>
      <c r="R37" s="2"/>
      <c r="S37" s="2"/>
      <c r="T37" s="2"/>
      <c r="U37" s="2"/>
      <c r="V37" s="2"/>
      <c r="W37" s="2"/>
      <c r="X37" s="14"/>
    </row>
    <row r="38" spans="1:24" ht="16.149999999999999" customHeight="1" x14ac:dyDescent="0.15">
      <c r="A38" s="1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14"/>
    </row>
    <row r="39" spans="1:24" ht="16.149999999999999" customHeight="1" x14ac:dyDescent="0.15">
      <c r="A39" s="1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14"/>
    </row>
    <row r="40" spans="1:24" ht="16.149999999999999" customHeight="1" x14ac:dyDescent="0.15">
      <c r="A40" s="1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14"/>
    </row>
    <row r="41" spans="1:24" ht="16.149999999999999" customHeight="1" x14ac:dyDescent="0.15">
      <c r="A41" s="1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14"/>
    </row>
    <row r="42" spans="1:24" ht="16.149999999999999" customHeight="1" x14ac:dyDescent="0.15">
      <c r="A42" s="1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14"/>
    </row>
    <row r="43" spans="1:24" ht="16.149999999999999" customHeight="1" x14ac:dyDescent="0.15">
      <c r="A43" s="1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14"/>
    </row>
    <row r="44" spans="1:24" ht="16.149999999999999" customHeight="1" x14ac:dyDescent="0.15">
      <c r="A44" s="1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14"/>
    </row>
    <row r="45" spans="1:24" ht="16.149999999999999" customHeight="1" x14ac:dyDescent="0.15">
      <c r="A45" s="1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14"/>
    </row>
    <row r="46" spans="1:24" ht="16.149999999999999" customHeight="1" x14ac:dyDescent="0.15">
      <c r="A46" s="1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14"/>
    </row>
    <row r="47" spans="1:24" ht="16.149999999999999" customHeight="1" thickBot="1" x14ac:dyDescent="0.2">
      <c r="A47" s="15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7"/>
    </row>
  </sheetData>
  <mergeCells count="16">
    <mergeCell ref="T4:X4"/>
    <mergeCell ref="A4:F4"/>
    <mergeCell ref="G4:I4"/>
    <mergeCell ref="J4:K4"/>
    <mergeCell ref="L4:N4"/>
    <mergeCell ref="O4:Q4"/>
    <mergeCell ref="R4:S4"/>
    <mergeCell ref="A2:F2"/>
    <mergeCell ref="G2:T2"/>
    <mergeCell ref="U2:X2"/>
    <mergeCell ref="A3:F3"/>
    <mergeCell ref="G3:I3"/>
    <mergeCell ref="O3:P3"/>
    <mergeCell ref="Q3:R3"/>
    <mergeCell ref="T3:U3"/>
    <mergeCell ref="V3:W3"/>
  </mergeCells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2.3-1</vt:lpstr>
      <vt:lpstr>2.3-1記入例</vt:lpstr>
      <vt:lpstr>2.3-2</vt:lpstr>
      <vt:lpstr>2.3-2記入例</vt:lpstr>
      <vt:lpstr>2.3-3</vt:lpstr>
      <vt:lpstr>2.3-3記入例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Shoji Okada</dc:creator>
  <cp:lastModifiedBy>Shoji Okada</cp:lastModifiedBy>
  <cp:lastPrinted>2014-07-20T19:09:14Z</cp:lastPrinted>
  <dcterms:created xsi:type="dcterms:W3CDTF">2014-03-02T20:30:53Z</dcterms:created>
  <dcterms:modified xsi:type="dcterms:W3CDTF">2014-07-20T19:09:17Z</dcterms:modified>
</cp:coreProperties>
</file>